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48/"/>
    </mc:Choice>
  </mc:AlternateContent>
  <xr:revisionPtr revIDLastSave="0" documentId="8_{9DD24DE7-0CAF-44BB-BEF7-9F258974FB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9" i="1" l="1"/>
  <c r="AR49" i="1"/>
  <c r="AQ49" i="1"/>
  <c r="AO49" i="1"/>
  <c r="AM49" i="1"/>
  <c r="AK49" i="1"/>
  <c r="AJ49" i="1"/>
  <c r="AI49" i="1"/>
  <c r="AH49" i="1"/>
  <c r="AG49" i="1"/>
  <c r="AF49" i="1"/>
  <c r="AE49" i="1"/>
  <c r="AD49" i="1"/>
  <c r="AC49" i="1"/>
  <c r="AB49" i="1"/>
  <c r="AA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AS38" i="1"/>
  <c r="AP38" i="1"/>
  <c r="AN38" i="1"/>
  <c r="AL38" i="1"/>
  <c r="L38" i="1"/>
  <c r="K38" i="1"/>
  <c r="AS48" i="1"/>
  <c r="AP48" i="1"/>
  <c r="AN48" i="1"/>
  <c r="AL48" i="1"/>
  <c r="L48" i="1"/>
  <c r="K48" i="1"/>
  <c r="AS42" i="1"/>
  <c r="AP42" i="1"/>
  <c r="AN42" i="1"/>
  <c r="AL42" i="1"/>
  <c r="L42" i="1"/>
  <c r="K42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1" i="1"/>
  <c r="AP41" i="1"/>
  <c r="AN41" i="1"/>
  <c r="AL41" i="1"/>
  <c r="L41" i="1"/>
  <c r="K41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0" i="1"/>
  <c r="AP40" i="1"/>
  <c r="AN40" i="1"/>
  <c r="AL40" i="1"/>
  <c r="L40" i="1"/>
  <c r="K40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49" i="1" l="1"/>
  <c r="AP49" i="1"/>
  <c r="K49" i="1"/>
  <c r="AL49" i="1"/>
  <c r="L49" i="1"/>
  <c r="AN49" i="1"/>
  <c r="AT47" i="1" l="1"/>
  <c r="AU47" i="1" s="1"/>
  <c r="AT34" i="1"/>
  <c r="AU34" i="1" s="1"/>
  <c r="AT20" i="1"/>
  <c r="AU20" i="1" s="1"/>
  <c r="AT23" i="1"/>
  <c r="AU23" i="1" s="1"/>
  <c r="AT9" i="1"/>
  <c r="AU9" i="1" s="1"/>
  <c r="AT19" i="1"/>
  <c r="AU19" i="1" s="1"/>
  <c r="AT29" i="1"/>
  <c r="AU29" i="1" s="1"/>
  <c r="AT30" i="1"/>
  <c r="AU30" i="1" s="1"/>
  <c r="AT28" i="1"/>
  <c r="AU28" i="1" s="1"/>
  <c r="AT36" i="1"/>
  <c r="AU36" i="1" s="1"/>
  <c r="AT4" i="1"/>
  <c r="AU4" i="1" s="1"/>
  <c r="AT35" i="1"/>
  <c r="AU35" i="1" s="1"/>
  <c r="AT24" i="1"/>
  <c r="AU24" i="1" s="1"/>
  <c r="AT15" i="1"/>
  <c r="AU15" i="1" s="1"/>
  <c r="AT14" i="1"/>
  <c r="AU14" i="1" s="1"/>
  <c r="AT44" i="1"/>
  <c r="AU44" i="1" s="1"/>
  <c r="AT18" i="1"/>
  <c r="AU18" i="1" s="1"/>
  <c r="AT8" i="1"/>
  <c r="AU8" i="1" s="1"/>
  <c r="AT38" i="1"/>
  <c r="AU38" i="1" s="1"/>
  <c r="AT46" i="1"/>
  <c r="AU46" i="1" s="1"/>
  <c r="AT32" i="1"/>
  <c r="AU32" i="1" s="1"/>
  <c r="AT27" i="1"/>
  <c r="AU27" i="1" s="1"/>
  <c r="AT13" i="1"/>
  <c r="AU13" i="1" s="1"/>
  <c r="AT6" i="1"/>
  <c r="AU6" i="1" s="1"/>
  <c r="AT7" i="1"/>
  <c r="AU7" i="1" s="1"/>
  <c r="AT33" i="1"/>
  <c r="AU33" i="1" s="1"/>
  <c r="AT48" i="1"/>
  <c r="AU48" i="1" s="1"/>
  <c r="AT42" i="1"/>
  <c r="AU42" i="1" s="1"/>
  <c r="AT45" i="1"/>
  <c r="AU45" i="1" s="1"/>
  <c r="AT31" i="1"/>
  <c r="AU31" i="1" s="1"/>
  <c r="AT26" i="1"/>
  <c r="AU26" i="1" s="1"/>
  <c r="AT22" i="1"/>
  <c r="AU22" i="1" s="1"/>
  <c r="AT17" i="1"/>
  <c r="AU17" i="1" s="1"/>
  <c r="AT12" i="1"/>
  <c r="AU12" i="1" s="1"/>
  <c r="AT5" i="1"/>
  <c r="AU5" i="1" s="1"/>
  <c r="AT41" i="1"/>
  <c r="AU41" i="1" s="1"/>
  <c r="AT40" i="1"/>
  <c r="AU40" i="1" s="1"/>
  <c r="AT25" i="1"/>
  <c r="AU25" i="1" s="1"/>
  <c r="AT21" i="1"/>
  <c r="AU21" i="1" s="1"/>
  <c r="AT16" i="1"/>
  <c r="AU16" i="1" s="1"/>
  <c r="AT10" i="1"/>
  <c r="AU10" i="1" s="1"/>
  <c r="AT3" i="1"/>
  <c r="AU3" i="1" s="1"/>
  <c r="AT11" i="1"/>
  <c r="AU11" i="1" s="1"/>
  <c r="C52" i="1"/>
  <c r="AU49" i="1" l="1"/>
  <c r="AT49" i="1"/>
</calcChain>
</file>

<file path=xl/sharedStrings.xml><?xml version="1.0" encoding="utf-8"?>
<sst xmlns="http://schemas.openxmlformats.org/spreadsheetml/2006/main" count="353" uniqueCount="143">
  <si>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</si>
  <si>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</si>
  <si>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</si>
  <si>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</si>
  <si>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</si>
  <si>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</si>
  <si>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</si>
  <si>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</si>
  <si>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</si>
  <si>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</si>
  <si>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</si>
  <si>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</si>
  <si>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</si>
  <si>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</si>
  <si>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</si>
  <si>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</si>
  <si>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</si>
  <si>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</si>
  <si>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</si>
  <si>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</si>
  <si>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</si>
  <si>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</si>
  <si>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</si>
  <si>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</si>
  <si>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</si>
  <si>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</si>
  <si>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</si>
  <si>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</si>
  <si>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</si>
  <si>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</si>
  <si>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</si>
  <si>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</si>
  <si>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</si>
  <si>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</si>
  <si>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</si>
  <si>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</si>
  <si>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</si>
  <si>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</si>
  <si>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</si>
  <si>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</si>
  <si>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</si>
  <si>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</si>
  <si>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</si>
  <si>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</si>
  <si>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</si>
  <si>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</si>
  <si>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</si>
  <si>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</si>
  <si>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</si>
  <si>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SESW</t>
  </si>
  <si>
    <t>05</t>
  </si>
  <si>
    <t>117</t>
  </si>
  <si>
    <t>042</t>
  </si>
  <si>
    <t>08-0031-000</t>
  </si>
  <si>
    <t>FALNESS, RUSSELL &amp; BETTY</t>
  </si>
  <si>
    <t>6100 LYN BLVD</t>
  </si>
  <si>
    <t>MOUND, MN 55364</t>
  </si>
  <si>
    <t>NWSW</t>
  </si>
  <si>
    <t>SWSW</t>
  </si>
  <si>
    <t>08-0031-010</t>
  </si>
  <si>
    <t>ASHLING, LANNIE &amp; BRENDA</t>
  </si>
  <si>
    <t>2138 341ST AVE</t>
  </si>
  <si>
    <t>DAWSON, MN 56232</t>
  </si>
  <si>
    <t>08-0033-000</t>
  </si>
  <si>
    <t>KLEVA LIMITED PARTNERSHIP</t>
  </si>
  <si>
    <t>301 S O'CONNELL ST</t>
  </si>
  <si>
    <t>MARSHALL MN 56258</t>
  </si>
  <si>
    <t>NWNW</t>
  </si>
  <si>
    <t>SWNW</t>
  </si>
  <si>
    <t>08-0034-000</t>
  </si>
  <si>
    <t>BOTHUN, ALDEN &amp; GENEVIEVE REV TRUST</t>
  </si>
  <si>
    <t>3263 210TH ST</t>
  </si>
  <si>
    <t>DAWSON MN 56232</t>
  </si>
  <si>
    <t>NENE</t>
  </si>
  <si>
    <t>06</t>
  </si>
  <si>
    <t>NWNE</t>
  </si>
  <si>
    <t>08-0035-000</t>
  </si>
  <si>
    <t>SWNE</t>
  </si>
  <si>
    <t>SENE</t>
  </si>
  <si>
    <t>08-0036-000</t>
  </si>
  <si>
    <t>SOOK, RANDALL &amp; ELAINE TRUST AGRMTS</t>
  </si>
  <si>
    <t>704 W SHADY HILL ST</t>
  </si>
  <si>
    <t>SIOUX FALLS SD 57108</t>
  </si>
  <si>
    <t>NESE</t>
  </si>
  <si>
    <t>NWSE</t>
  </si>
  <si>
    <t>08-0036-010</t>
  </si>
  <si>
    <t>NORDBY, TERRY</t>
  </si>
  <si>
    <t>2133 341ST AVE</t>
  </si>
  <si>
    <t>08-0036-020</t>
  </si>
  <si>
    <t>08-0037-000</t>
  </si>
  <si>
    <t>FALNESS, ELTON REVOCABLE LIV TRT</t>
  </si>
  <si>
    <t>1327 CHESTNUT ST</t>
  </si>
  <si>
    <t>SWSE</t>
  </si>
  <si>
    <t>SESE</t>
  </si>
  <si>
    <t>08-0038-000</t>
  </si>
  <si>
    <t>JORGENSON, NATHAN J</t>
  </si>
  <si>
    <t>8880 HOLLY LN N</t>
  </si>
  <si>
    <t>MAPLE GROVE MN 55311</t>
  </si>
  <si>
    <t>08-0040-000</t>
  </si>
  <si>
    <t>ANDERSON, WAYNE &amp; SHIRLEY</t>
  </si>
  <si>
    <t>2076 331ST AVE</t>
  </si>
  <si>
    <t>NENW</t>
  </si>
  <si>
    <t>SENW</t>
  </si>
  <si>
    <t>07</t>
  </si>
  <si>
    <t>08-0042-000</t>
  </si>
  <si>
    <t>08-0045-000</t>
  </si>
  <si>
    <t>LARSON FAMILY FARM PARTNERSHIP</t>
  </si>
  <si>
    <t>877 PINE ST</t>
  </si>
  <si>
    <t>08</t>
  </si>
  <si>
    <t>22-0214-000</t>
  </si>
  <si>
    <t>SCHUELLER, SAVOYE, NASH ETAL</t>
  </si>
  <si>
    <t>3350 226TH ST</t>
  </si>
  <si>
    <t>31</t>
  </si>
  <si>
    <t>118</t>
  </si>
  <si>
    <t>22-0214-010</t>
  </si>
  <si>
    <t>SCHUELLER, KENNAN &amp; KAREN</t>
  </si>
  <si>
    <t>2271 337TH AVE</t>
  </si>
  <si>
    <t>22-0216-000</t>
  </si>
  <si>
    <t>FALNESS FARM PARTNERSHIP</t>
  </si>
  <si>
    <t>3371 226TH ST</t>
  </si>
  <si>
    <t>NESW</t>
  </si>
  <si>
    <t>22-0216-020</t>
  </si>
  <si>
    <t>FALNESS, JOSHUA &amp; KARIN</t>
  </si>
  <si>
    <t>22-0217-000</t>
  </si>
  <si>
    <t>LEE, G &amp; D RLT &amp; LEE, D &amp; J</t>
  </si>
  <si>
    <t>2064 351ST AVE</t>
  </si>
  <si>
    <t>22-0218-000</t>
  </si>
  <si>
    <t>32</t>
  </si>
  <si>
    <t>220TH ST</t>
  </si>
  <si>
    <t>226TH ST</t>
  </si>
  <si>
    <t>337TH AVE</t>
  </si>
  <si>
    <t>341ST AVE</t>
  </si>
  <si>
    <t>CR 58</t>
  </si>
  <si>
    <t>TOTAL WATERSHED ACRES:</t>
  </si>
  <si>
    <t>LAC QUI PARLE CTY RDS</t>
  </si>
  <si>
    <t>LAC QUI PARLE TWP RDS</t>
  </si>
  <si>
    <t>BAXTER TWP RDS</t>
  </si>
  <si>
    <t>6,429.14‬</t>
  </si>
  <si>
    <t>422 5TH AVENUE SUITE 301</t>
  </si>
  <si>
    <t>MADISON MN 56256</t>
  </si>
  <si>
    <t>MONTEVIDEO MN 56265</t>
  </si>
  <si>
    <t>BAXTER TWP, C/O JEFFREY JOHNSON 2195 361ST AVE</t>
  </si>
  <si>
    <t>LAC QUI PARLE TWP, C/O JANICE LEE, 2405 365TH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</si>
</sst>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tabSelected="1" workbookViewId="0">
      <pane xSplit="2" ySplit="2" topLeftCell="I19" activePane="bottomRight" state="frozen"/>
      <selection pane="topRight" activeCell="C1" sqref="C1"/>
      <selection pane="bottomLeft" activeCell="A3" sqref="A3"/>
      <selection pane="bottomRight" activeCell="P28" sqref="P28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42.710937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hidden="1" customWidth="1"/>
    <col min="40" max="40" width="17.7109375" style="5" hidden="1" customWidth="1"/>
    <col min="41" max="41" width="17.7109375" style="2" hidden="1" customWidth="1"/>
    <col min="42" max="42" width="17.7109375" style="5" hidden="1" customWidth="1"/>
    <col min="43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50</v>
      </c>
      <c r="G3" s="1" t="s">
        <v>51</v>
      </c>
      <c r="H3" s="1" t="s">
        <v>52</v>
      </c>
      <c r="I3" s="2">
        <v>74.05</v>
      </c>
      <c r="J3" s="2">
        <v>30.58</v>
      </c>
      <c r="K3" s="2">
        <f>SUM(N3,P3,R3,T3,V3,X3,Z3,AB3,AE3,AG3,AI3)</f>
        <v>17.529999999999998</v>
      </c>
      <c r="L3" s="2">
        <f>SUM(M3,AD3,AK3,AM3,AO3,AQ3,AR3)</f>
        <v>0</v>
      </c>
      <c r="N3" s="4">
        <v>0.01</v>
      </c>
      <c r="O3" s="5">
        <v>13.17</v>
      </c>
      <c r="P3" s="6">
        <v>9.84</v>
      </c>
      <c r="Q3" s="5">
        <v>9943.32</v>
      </c>
      <c r="R3" s="7">
        <v>6.48</v>
      </c>
      <c r="S3" s="5">
        <v>3376.08</v>
      </c>
      <c r="T3" s="8">
        <v>0.28999999999999998</v>
      </c>
      <c r="U3" s="5">
        <v>45.326999999999998</v>
      </c>
      <c r="Z3" s="9">
        <v>0.28000000000000003</v>
      </c>
      <c r="AA3" s="5">
        <v>17.505600000000001</v>
      </c>
      <c r="AB3" s="10">
        <v>0.63</v>
      </c>
      <c r="AC3" s="5">
        <v>35.450099999999999</v>
      </c>
      <c r="AL3" s="5" t="str">
        <f t="shared" ref="AL3:AL36" si="0">IF(AK3&gt;0,AK3*$AL$1,"")</f>
        <v/>
      </c>
      <c r="AN3" s="5" t="str">
        <f t="shared" ref="AN3:AN36" si="1">IF(AM3&gt;0,AM3*$AN$1,"")</f>
        <v/>
      </c>
      <c r="AP3" s="5" t="str">
        <f t="shared" ref="AP3:AP36" si="2">IF(AO3&gt;0,AO3*$AP$1,"")</f>
        <v/>
      </c>
      <c r="AS3" s="5">
        <f>SUM(O3,Q3,S3,U3,W3,Y3,AA3,AC3,AF3,AH3,AJ3)</f>
        <v>13430.852699999999</v>
      </c>
      <c r="AT3" s="11">
        <f t="shared" ref="AT3:AT36" si="3">(AS3/$AS$49)*100</f>
        <v>2.5167854646251908</v>
      </c>
      <c r="AU3" s="5">
        <f t="shared" ref="AU3:AU36" si="4">(AT3/100)*$AU$1</f>
        <v>2516.7854646251908</v>
      </c>
    </row>
    <row r="4" spans="1:47" x14ac:dyDescent="0.25">
      <c r="A4" s="1" t="s">
        <v>53</v>
      </c>
      <c r="B4" s="1" t="s">
        <v>54</v>
      </c>
      <c r="C4" s="1" t="s">
        <v>55</v>
      </c>
      <c r="D4" s="1" t="s">
        <v>56</v>
      </c>
      <c r="E4" s="1" t="s">
        <v>58</v>
      </c>
      <c r="F4" s="1" t="s">
        <v>50</v>
      </c>
      <c r="G4" s="1" t="s">
        <v>51</v>
      </c>
      <c r="H4" s="1" t="s">
        <v>52</v>
      </c>
      <c r="I4" s="2">
        <v>74.05</v>
      </c>
      <c r="J4" s="2">
        <v>35.81</v>
      </c>
      <c r="K4" s="2">
        <f>SUM(N4,P4,R4,T4,V4,X4,Z4,AB4,AE4,AG4,AI4)</f>
        <v>22.549999999999997</v>
      </c>
      <c r="L4" s="2">
        <f>SUM(M4,AD4,AK4,AM4,AO4,AQ4,AR4)</f>
        <v>0</v>
      </c>
      <c r="N4" s="4">
        <v>1.2</v>
      </c>
      <c r="O4" s="5">
        <v>1580.4</v>
      </c>
      <c r="P4" s="6">
        <v>10.61</v>
      </c>
      <c r="Q4" s="5">
        <v>10744.141250000001</v>
      </c>
      <c r="R4" s="7">
        <v>9.1300000000000008</v>
      </c>
      <c r="S4" s="5">
        <v>4756.7299999999996</v>
      </c>
      <c r="T4" s="8">
        <v>1.61</v>
      </c>
      <c r="U4" s="5">
        <v>251.643</v>
      </c>
      <c r="AL4" s="5" t="str">
        <f t="shared" si="0"/>
        <v/>
      </c>
      <c r="AN4" s="5" t="str">
        <f t="shared" si="1"/>
        <v/>
      </c>
      <c r="AP4" s="5" t="str">
        <f t="shared" si="2"/>
        <v/>
      </c>
      <c r="AS4" s="5">
        <f>SUM(O4,Q4,S4,U4,W4,Y4,AA4,AC4,AF4,AH4,AJ4)</f>
        <v>17332.914249999998</v>
      </c>
      <c r="AT4" s="11">
        <f t="shared" si="3"/>
        <v>3.2479863801942246</v>
      </c>
      <c r="AU4" s="5">
        <f t="shared" si="4"/>
        <v>3247.9863801942247</v>
      </c>
    </row>
    <row r="5" spans="1:47" x14ac:dyDescent="0.25">
      <c r="A5" s="1" t="s">
        <v>59</v>
      </c>
      <c r="B5" s="1" t="s">
        <v>60</v>
      </c>
      <c r="C5" s="1" t="s">
        <v>61</v>
      </c>
      <c r="D5" s="1" t="s">
        <v>62</v>
      </c>
      <c r="E5" s="1" t="s">
        <v>57</v>
      </c>
      <c r="F5" s="1" t="s">
        <v>50</v>
      </c>
      <c r="G5" s="1" t="s">
        <v>51</v>
      </c>
      <c r="H5" s="1" t="s">
        <v>52</v>
      </c>
      <c r="I5" s="2">
        <v>5.28</v>
      </c>
      <c r="J5" s="2">
        <v>5.26</v>
      </c>
      <c r="K5" s="2">
        <f>SUM(N5,P5,R5,T5,V5,X5,Z5,AB5,AE5,AG5,AI5)</f>
        <v>4.8100000000000005</v>
      </c>
      <c r="L5" s="2">
        <f>SUM(M5,AD5,AK5,AM5,AO5,AQ5,AR5)</f>
        <v>0</v>
      </c>
      <c r="P5" s="6">
        <v>0.18</v>
      </c>
      <c r="Q5" s="5">
        <v>181.89</v>
      </c>
      <c r="R5" s="7">
        <v>0.27</v>
      </c>
      <c r="S5" s="5">
        <v>140.66999999999999</v>
      </c>
      <c r="T5" s="8">
        <v>7.0000000000000007E-2</v>
      </c>
      <c r="U5" s="5">
        <v>10.941000000000001</v>
      </c>
      <c r="Z5" s="9">
        <v>1.17</v>
      </c>
      <c r="AA5" s="5">
        <v>73.148399999999995</v>
      </c>
      <c r="AB5" s="10">
        <v>3.12</v>
      </c>
      <c r="AC5" s="5">
        <v>175.5624</v>
      </c>
      <c r="AL5" s="5" t="str">
        <f t="shared" si="0"/>
        <v/>
      </c>
      <c r="AN5" s="5" t="str">
        <f t="shared" si="1"/>
        <v/>
      </c>
      <c r="AP5" s="5" t="str">
        <f t="shared" si="2"/>
        <v/>
      </c>
      <c r="AS5" s="5">
        <f>SUM(O5,Q5,S5,U5,W5,Y5,AA5,AC5,AF5,AH5,AJ5)</f>
        <v>582.21179999999993</v>
      </c>
      <c r="AT5" s="11">
        <f t="shared" si="3"/>
        <v>0.10909971453809991</v>
      </c>
      <c r="AU5" s="5">
        <f t="shared" si="4"/>
        <v>109.09971453809992</v>
      </c>
    </row>
    <row r="6" spans="1:47" x14ac:dyDescent="0.25">
      <c r="A6" s="1" t="s">
        <v>63</v>
      </c>
      <c r="B6" s="1" t="s">
        <v>64</v>
      </c>
      <c r="C6" s="1" t="s">
        <v>65</v>
      </c>
      <c r="D6" s="1" t="s">
        <v>66</v>
      </c>
      <c r="E6" s="1" t="s">
        <v>67</v>
      </c>
      <c r="F6" s="1" t="s">
        <v>50</v>
      </c>
      <c r="G6" s="1" t="s">
        <v>51</v>
      </c>
      <c r="H6" s="1" t="s">
        <v>52</v>
      </c>
      <c r="I6" s="2">
        <v>78.66</v>
      </c>
      <c r="J6" s="2">
        <v>35.42</v>
      </c>
      <c r="K6" s="2">
        <f>SUM(N6,P6,R6,T6,V6,X6,Z6,AB6,AE6,AG6,AI6)</f>
        <v>26.61</v>
      </c>
      <c r="L6" s="2">
        <f>SUM(M6,AD6,AK6,AM6,AO6,AQ6,AR6)</f>
        <v>0</v>
      </c>
      <c r="N6" s="4">
        <v>0.01</v>
      </c>
      <c r="O6" s="5">
        <v>13.17</v>
      </c>
      <c r="P6" s="6">
        <v>10.74</v>
      </c>
      <c r="Q6" s="5">
        <v>17703.96</v>
      </c>
      <c r="R6" s="7">
        <v>15.75</v>
      </c>
      <c r="S6" s="5">
        <v>12117.157499999999</v>
      </c>
      <c r="T6" s="8">
        <v>0.11</v>
      </c>
      <c r="U6" s="5">
        <v>30.08775</v>
      </c>
      <c r="AL6" s="5" t="str">
        <f t="shared" si="0"/>
        <v/>
      </c>
      <c r="AN6" s="5" t="str">
        <f t="shared" si="1"/>
        <v/>
      </c>
      <c r="AP6" s="5" t="str">
        <f t="shared" si="2"/>
        <v/>
      </c>
      <c r="AS6" s="5">
        <f>SUM(O6,Q6,S6,U6,W6,Y6,AA6,AC6,AF6,AH6,AJ6)</f>
        <v>29864.375249999997</v>
      </c>
      <c r="AT6" s="11">
        <f t="shared" si="3"/>
        <v>5.5962363089063061</v>
      </c>
      <c r="AU6" s="5">
        <f t="shared" si="4"/>
        <v>5596.2363089063065</v>
      </c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68</v>
      </c>
      <c r="F7" s="1" t="s">
        <v>50</v>
      </c>
      <c r="G7" s="1" t="s">
        <v>51</v>
      </c>
      <c r="H7" s="1" t="s">
        <v>52</v>
      </c>
      <c r="I7" s="2">
        <v>78.66</v>
      </c>
      <c r="J7" s="2">
        <v>37.4</v>
      </c>
      <c r="K7" s="2">
        <f>SUM(N7,P7,R7,T7,V7,X7,Z7,AB7,AE7,AG7,AI7)</f>
        <v>16.91</v>
      </c>
      <c r="L7" s="2">
        <f>SUM(M7,AD7,AK7,AM7,AO7,AQ7,AR7)</f>
        <v>0</v>
      </c>
      <c r="N7" s="4">
        <v>0.58000000000000007</v>
      </c>
      <c r="O7" s="5">
        <v>763.86</v>
      </c>
      <c r="P7" s="6">
        <v>7.0500000000000007</v>
      </c>
      <c r="Q7" s="5">
        <v>7124.0250000000005</v>
      </c>
      <c r="R7" s="7">
        <v>9.2799999999999994</v>
      </c>
      <c r="S7" s="5">
        <v>4834.88</v>
      </c>
      <c r="AL7" s="5" t="str">
        <f t="shared" si="0"/>
        <v/>
      </c>
      <c r="AN7" s="5" t="str">
        <f t="shared" si="1"/>
        <v/>
      </c>
      <c r="AP7" s="5" t="str">
        <f t="shared" si="2"/>
        <v/>
      </c>
      <c r="AS7" s="5">
        <f>SUM(O7,Q7,S7,U7,W7,Y7,AA7,AC7,AF7,AH7,AJ7)</f>
        <v>12722.764999999999</v>
      </c>
      <c r="AT7" s="11">
        <f t="shared" si="3"/>
        <v>2.384098071587228</v>
      </c>
      <c r="AU7" s="5">
        <f t="shared" si="4"/>
        <v>2384.0980715872279</v>
      </c>
    </row>
    <row r="8" spans="1:47" x14ac:dyDescent="0.25">
      <c r="A8" s="1" t="s">
        <v>69</v>
      </c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51</v>
      </c>
      <c r="H8" s="1" t="s">
        <v>52</v>
      </c>
      <c r="I8" s="2">
        <v>78.08</v>
      </c>
      <c r="J8" s="2">
        <v>35</v>
      </c>
      <c r="K8" s="2">
        <f>SUM(N8,P8,R8,T8,V8,X8,Z8,AB8,AE8,AG8,AI8)</f>
        <v>34.99</v>
      </c>
      <c r="L8" s="2">
        <f>SUM(M8,AD8,AK8,AM8,AO8,AQ8,AR8)</f>
        <v>0</v>
      </c>
      <c r="N8" s="4">
        <v>12.18</v>
      </c>
      <c r="O8" s="5">
        <v>22807.147499999999</v>
      </c>
      <c r="P8" s="6">
        <v>19.100000000000001</v>
      </c>
      <c r="Q8" s="5">
        <v>28584.518749999999</v>
      </c>
      <c r="R8" s="7">
        <v>3.71</v>
      </c>
      <c r="S8" s="5">
        <v>2472.145</v>
      </c>
      <c r="AL8" s="5" t="str">
        <f t="shared" si="0"/>
        <v/>
      </c>
      <c r="AN8" s="5" t="str">
        <f t="shared" si="1"/>
        <v/>
      </c>
      <c r="AP8" s="5" t="str">
        <f t="shared" si="2"/>
        <v/>
      </c>
      <c r="AS8" s="5">
        <f>SUM(O8,Q8,S8,U8,W8,Y8,AA8,AC8,AF8,AH8,AJ8)</f>
        <v>53863.811249999992</v>
      </c>
      <c r="AT8" s="11">
        <f t="shared" si="3"/>
        <v>10.093451268608939</v>
      </c>
      <c r="AU8" s="5">
        <f t="shared" si="4"/>
        <v>10093.45126860894</v>
      </c>
    </row>
    <row r="9" spans="1:47" x14ac:dyDescent="0.25">
      <c r="A9" s="1" t="s">
        <v>69</v>
      </c>
      <c r="B9" s="1" t="s">
        <v>70</v>
      </c>
      <c r="C9" s="1" t="s">
        <v>71</v>
      </c>
      <c r="D9" s="1" t="s">
        <v>72</v>
      </c>
      <c r="E9" s="1" t="s">
        <v>75</v>
      </c>
      <c r="F9" s="1" t="s">
        <v>74</v>
      </c>
      <c r="G9" s="1" t="s">
        <v>51</v>
      </c>
      <c r="H9" s="1" t="s">
        <v>52</v>
      </c>
      <c r="I9" s="2">
        <v>78.08</v>
      </c>
      <c r="J9" s="2">
        <v>37.47</v>
      </c>
      <c r="K9" s="2">
        <f>SUM(N9,P9,R9,T9,V9,X9,Z9,AB9,AE9,AG9,AI9)</f>
        <v>26.32</v>
      </c>
      <c r="L9" s="2">
        <f>SUM(M9,AD9,AK9,AM9,AO9,AQ9,AR9)</f>
        <v>0</v>
      </c>
      <c r="N9" s="4">
        <v>0.4</v>
      </c>
      <c r="O9" s="5">
        <v>526.80000000000007</v>
      </c>
      <c r="P9" s="6">
        <v>14.98</v>
      </c>
      <c r="Q9" s="5">
        <v>25126.0825</v>
      </c>
      <c r="R9" s="7">
        <v>10.85</v>
      </c>
      <c r="S9" s="5">
        <v>9552.5349999999999</v>
      </c>
      <c r="T9" s="8">
        <v>0.09</v>
      </c>
      <c r="U9" s="5">
        <v>24.617249999999999</v>
      </c>
      <c r="AL9" s="5" t="str">
        <f t="shared" si="0"/>
        <v/>
      </c>
      <c r="AN9" s="5" t="str">
        <f t="shared" si="1"/>
        <v/>
      </c>
      <c r="AP9" s="5" t="str">
        <f t="shared" si="2"/>
        <v/>
      </c>
      <c r="AS9" s="5">
        <f>SUM(O9,Q9,S9,U9,W9,Y9,AA9,AC9,AF9,AH9,AJ9)</f>
        <v>35230.034749999999</v>
      </c>
      <c r="AT9" s="11">
        <f t="shared" si="3"/>
        <v>6.6016984444360975</v>
      </c>
      <c r="AU9" s="5">
        <f t="shared" si="4"/>
        <v>6601.6984444360978</v>
      </c>
    </row>
    <row r="10" spans="1:47" x14ac:dyDescent="0.25">
      <c r="A10" s="1" t="s">
        <v>76</v>
      </c>
      <c r="B10" s="1" t="s">
        <v>64</v>
      </c>
      <c r="C10" s="1" t="s">
        <v>65</v>
      </c>
      <c r="D10" s="1" t="s">
        <v>66</v>
      </c>
      <c r="E10" s="1" t="s">
        <v>77</v>
      </c>
      <c r="F10" s="1" t="s">
        <v>74</v>
      </c>
      <c r="G10" s="1" t="s">
        <v>51</v>
      </c>
      <c r="H10" s="1" t="s">
        <v>52</v>
      </c>
      <c r="I10" s="2">
        <v>80</v>
      </c>
      <c r="J10" s="2">
        <v>40.08</v>
      </c>
      <c r="K10" s="2">
        <f>SUM(N10,P10,R10,T10,V10,X10,Z10,AB10,AE10,AG10,AI10)</f>
        <v>13.809999999999999</v>
      </c>
      <c r="L10" s="2">
        <f>SUM(M10,AD10,AK10,AM10,AO10,AQ10,AR10)</f>
        <v>0.88</v>
      </c>
      <c r="M10" s="3">
        <v>0.88</v>
      </c>
      <c r="P10" s="6">
        <v>1.28</v>
      </c>
      <c r="Q10" s="5">
        <v>2263.52</v>
      </c>
      <c r="R10" s="7">
        <v>10.52</v>
      </c>
      <c r="S10" s="5">
        <v>6843.34</v>
      </c>
      <c r="T10" s="8">
        <v>2.0099999999999998</v>
      </c>
      <c r="U10" s="5">
        <v>334.09125000000012</v>
      </c>
      <c r="AL10" s="5" t="str">
        <f t="shared" si="0"/>
        <v/>
      </c>
      <c r="AN10" s="5" t="str">
        <f t="shared" si="1"/>
        <v/>
      </c>
      <c r="AP10" s="5" t="str">
        <f t="shared" si="2"/>
        <v/>
      </c>
      <c r="AS10" s="5">
        <f>SUM(O10,Q10,S10,U10,W10,Y10,AA10,AC10,AF10,AH10,AJ10)</f>
        <v>9440.9512500000001</v>
      </c>
      <c r="AT10" s="11">
        <f t="shared" si="3"/>
        <v>1.7691243742279317</v>
      </c>
      <c r="AU10" s="5">
        <f t="shared" si="4"/>
        <v>1769.1243742279316</v>
      </c>
    </row>
    <row r="11" spans="1:47" x14ac:dyDescent="0.25">
      <c r="A11" s="1" t="s">
        <v>76</v>
      </c>
      <c r="B11" s="1" t="s">
        <v>64</v>
      </c>
      <c r="C11" s="1" t="s">
        <v>65</v>
      </c>
      <c r="D11" s="1" t="s">
        <v>66</v>
      </c>
      <c r="E11" s="1" t="s">
        <v>78</v>
      </c>
      <c r="F11" s="1" t="s">
        <v>74</v>
      </c>
      <c r="G11" s="1" t="s">
        <v>51</v>
      </c>
      <c r="H11" s="1" t="s">
        <v>52</v>
      </c>
      <c r="I11" s="2">
        <v>80</v>
      </c>
      <c r="J11" s="2">
        <v>35.44</v>
      </c>
      <c r="K11" s="2">
        <f>SUM(N11,P11,R11,T11,V11,X11,Z11,AB11,AE11,AG11,AI11)</f>
        <v>35.42</v>
      </c>
      <c r="L11" s="2">
        <f>SUM(M11,AD11,AK11,AM11,AO11,AQ11,AR11)</f>
        <v>0</v>
      </c>
      <c r="N11" s="4">
        <v>9.23</v>
      </c>
      <c r="O11" s="5">
        <v>14072.145</v>
      </c>
      <c r="P11" s="6">
        <v>18.100000000000001</v>
      </c>
      <c r="Q11" s="5">
        <v>22018.794999999998</v>
      </c>
      <c r="R11" s="7">
        <v>7.01</v>
      </c>
      <c r="S11" s="5">
        <v>3800.6950000000002</v>
      </c>
      <c r="T11" s="8">
        <v>1.08</v>
      </c>
      <c r="U11" s="5">
        <v>168.804</v>
      </c>
      <c r="AL11" s="5" t="str">
        <f t="shared" si="0"/>
        <v/>
      </c>
      <c r="AN11" s="5" t="str">
        <f t="shared" si="1"/>
        <v/>
      </c>
      <c r="AP11" s="5" t="str">
        <f t="shared" si="2"/>
        <v/>
      </c>
      <c r="AS11" s="5">
        <f>SUM(O11,Q11,S11,U11,W11,Y11,AA11,AC11,AF11,AH11,AJ11)</f>
        <v>40060.438999999998</v>
      </c>
      <c r="AT11" s="11">
        <f t="shared" si="3"/>
        <v>7.5068599763367301</v>
      </c>
      <c r="AU11" s="5">
        <f t="shared" si="4"/>
        <v>7506.8599763367301</v>
      </c>
    </row>
    <row r="12" spans="1:47" x14ac:dyDescent="0.25">
      <c r="A12" s="1" t="s">
        <v>79</v>
      </c>
      <c r="B12" s="1" t="s">
        <v>80</v>
      </c>
      <c r="C12" s="1" t="s">
        <v>81</v>
      </c>
      <c r="D12" s="1" t="s">
        <v>82</v>
      </c>
      <c r="E12" s="1" t="s">
        <v>83</v>
      </c>
      <c r="F12" s="1" t="s">
        <v>74</v>
      </c>
      <c r="G12" s="1" t="s">
        <v>51</v>
      </c>
      <c r="H12" s="1" t="s">
        <v>52</v>
      </c>
      <c r="I12" s="2">
        <v>69.94</v>
      </c>
      <c r="J12" s="2">
        <v>30.38</v>
      </c>
      <c r="K12" s="2">
        <f>SUM(N12,P12,R12,T12,V12,X12,Z12,AB12,AE12,AG12,AI12)</f>
        <v>30.37</v>
      </c>
      <c r="L12" s="2">
        <f>SUM(M12,AD12,AK12,AM12,AO12,AQ12,AR12)</f>
        <v>0</v>
      </c>
      <c r="P12" s="6">
        <v>7.91</v>
      </c>
      <c r="Q12" s="5">
        <v>8523.5674999999992</v>
      </c>
      <c r="R12" s="7">
        <v>15.56</v>
      </c>
      <c r="S12" s="5">
        <v>8501.4174999999996</v>
      </c>
      <c r="T12" s="8">
        <v>6.44</v>
      </c>
      <c r="U12" s="5">
        <v>1086.2850000000001</v>
      </c>
      <c r="Z12" s="9">
        <v>0.46</v>
      </c>
      <c r="AA12" s="5">
        <v>28.7592</v>
      </c>
      <c r="AL12" s="5" t="str">
        <f t="shared" si="0"/>
        <v/>
      </c>
      <c r="AN12" s="5" t="str">
        <f t="shared" si="1"/>
        <v/>
      </c>
      <c r="AP12" s="5" t="str">
        <f t="shared" si="2"/>
        <v/>
      </c>
      <c r="AS12" s="5">
        <f>SUM(O12,Q12,S12,U12,W12,Y12,AA12,AC12,AF12,AH12,AJ12)</f>
        <v>18140.029200000001</v>
      </c>
      <c r="AT12" s="11">
        <f t="shared" si="3"/>
        <v>3.3992303272327993</v>
      </c>
      <c r="AU12" s="5">
        <f t="shared" si="4"/>
        <v>3399.2303272327995</v>
      </c>
    </row>
    <row r="13" spans="1:47" x14ac:dyDescent="0.25">
      <c r="A13" s="1" t="s">
        <v>79</v>
      </c>
      <c r="B13" s="1" t="s">
        <v>80</v>
      </c>
      <c r="C13" s="1" t="s">
        <v>81</v>
      </c>
      <c r="D13" s="1" t="s">
        <v>82</v>
      </c>
      <c r="E13" s="1" t="s">
        <v>84</v>
      </c>
      <c r="F13" s="1" t="s">
        <v>74</v>
      </c>
      <c r="G13" s="1" t="s">
        <v>51</v>
      </c>
      <c r="H13" s="1" t="s">
        <v>52</v>
      </c>
      <c r="I13" s="2">
        <v>69.94</v>
      </c>
      <c r="J13" s="2">
        <v>33.130000000000003</v>
      </c>
      <c r="K13" s="2">
        <f>SUM(N13,P13,R13,T13,V13,X13,Z13,AB13,AE13,AG13,AI13)</f>
        <v>11.700000000000001</v>
      </c>
      <c r="L13" s="2">
        <f>SUM(M13,AD13,AK13,AM13,AO13,AQ13,AR13)</f>
        <v>0</v>
      </c>
      <c r="R13" s="7">
        <v>5.29</v>
      </c>
      <c r="S13" s="5">
        <v>3064.7824999999998</v>
      </c>
      <c r="T13" s="8">
        <v>6.1</v>
      </c>
      <c r="U13" s="5">
        <v>1194.9135000000001</v>
      </c>
      <c r="Z13" s="9">
        <v>0.24</v>
      </c>
      <c r="AA13" s="5">
        <v>17.818200000000001</v>
      </c>
      <c r="AB13" s="10">
        <v>7.0000000000000007E-2</v>
      </c>
      <c r="AC13" s="5">
        <v>3.9389000000000012</v>
      </c>
      <c r="AL13" s="5" t="str">
        <f t="shared" si="0"/>
        <v/>
      </c>
      <c r="AN13" s="5" t="str">
        <f t="shared" si="1"/>
        <v/>
      </c>
      <c r="AP13" s="5" t="str">
        <f t="shared" si="2"/>
        <v/>
      </c>
      <c r="AS13" s="5">
        <f>SUM(O13,Q13,S13,U13,W13,Y13,AA13,AC13,AF13,AH13,AJ13)</f>
        <v>4281.4530999999997</v>
      </c>
      <c r="AT13" s="11">
        <f t="shared" si="3"/>
        <v>0.80229447602790416</v>
      </c>
      <c r="AU13" s="5">
        <f t="shared" si="4"/>
        <v>802.29447602790412</v>
      </c>
    </row>
    <row r="14" spans="1:47" x14ac:dyDescent="0.25">
      <c r="A14" s="1" t="s">
        <v>85</v>
      </c>
      <c r="B14" s="1" t="s">
        <v>86</v>
      </c>
      <c r="C14" s="1" t="s">
        <v>87</v>
      </c>
      <c r="D14" s="1" t="s">
        <v>62</v>
      </c>
      <c r="E14" s="1" t="s">
        <v>83</v>
      </c>
      <c r="F14" s="1" t="s">
        <v>74</v>
      </c>
      <c r="G14" s="1" t="s">
        <v>51</v>
      </c>
      <c r="H14" s="1" t="s">
        <v>52</v>
      </c>
      <c r="I14" s="2">
        <v>5.46</v>
      </c>
      <c r="J14" s="2">
        <v>0.85</v>
      </c>
      <c r="K14" s="2">
        <f>SUM(N14,P14,R14,T14,V14,X14,Z14,AB14,AE14,AG14,AI14)</f>
        <v>0.85</v>
      </c>
      <c r="L14" s="2">
        <f>SUM(M14,AD14,AK14,AM14,AO14,AQ14,AR14)</f>
        <v>0</v>
      </c>
      <c r="Z14" s="9">
        <v>0.85</v>
      </c>
      <c r="AA14" s="5">
        <v>53.142000000000003</v>
      </c>
      <c r="AL14" s="5" t="str">
        <f t="shared" si="0"/>
        <v/>
      </c>
      <c r="AN14" s="5" t="str">
        <f t="shared" si="1"/>
        <v/>
      </c>
      <c r="AP14" s="5" t="str">
        <f t="shared" si="2"/>
        <v/>
      </c>
      <c r="AS14" s="5">
        <f>SUM(O14,Q14,S14,U14,W14,Y14,AA14,AC14,AF14,AH14,AJ14)</f>
        <v>53.142000000000003</v>
      </c>
      <c r="AT14" s="11">
        <f t="shared" si="3"/>
        <v>9.9581922420392474E-3</v>
      </c>
      <c r="AU14" s="5">
        <f t="shared" si="4"/>
        <v>9.9581922420392477</v>
      </c>
    </row>
    <row r="15" spans="1:47" x14ac:dyDescent="0.25">
      <c r="A15" s="1" t="s">
        <v>85</v>
      </c>
      <c r="B15" s="1" t="s">
        <v>86</v>
      </c>
      <c r="C15" s="1" t="s">
        <v>87</v>
      </c>
      <c r="D15" s="1" t="s">
        <v>62</v>
      </c>
      <c r="E15" s="1" t="s">
        <v>84</v>
      </c>
      <c r="F15" s="1" t="s">
        <v>74</v>
      </c>
      <c r="G15" s="1" t="s">
        <v>51</v>
      </c>
      <c r="H15" s="1" t="s">
        <v>52</v>
      </c>
      <c r="I15" s="2">
        <v>5.46</v>
      </c>
      <c r="J15" s="2">
        <v>4.6100000000000003</v>
      </c>
      <c r="K15" s="2">
        <f>SUM(N15,P15,R15,T15,V15,X15,Z15,AB15,AE15,AG15,AI15)</f>
        <v>2.7800000000000002</v>
      </c>
      <c r="L15" s="2">
        <f>SUM(M15,AD15,AK15,AM15,AO15,AQ15,AR15)</f>
        <v>0</v>
      </c>
      <c r="Z15" s="9">
        <v>1.19</v>
      </c>
      <c r="AA15" s="5">
        <v>97.843800000000002</v>
      </c>
      <c r="AB15" s="10">
        <v>1.59</v>
      </c>
      <c r="AC15" s="5">
        <v>91.15740000000001</v>
      </c>
      <c r="AL15" s="5" t="str">
        <f t="shared" si="0"/>
        <v/>
      </c>
      <c r="AN15" s="5" t="str">
        <f t="shared" si="1"/>
        <v/>
      </c>
      <c r="AP15" s="5" t="str">
        <f t="shared" si="2"/>
        <v/>
      </c>
      <c r="AS15" s="5">
        <f>SUM(O15,Q15,S15,U15,W15,Y15,AA15,AC15,AF15,AH15,AJ15)</f>
        <v>189.00120000000001</v>
      </c>
      <c r="AT15" s="11">
        <f t="shared" si="3"/>
        <v>3.5416624959092778E-2</v>
      </c>
      <c r="AU15" s="5">
        <f t="shared" si="4"/>
        <v>35.416624959092779</v>
      </c>
    </row>
    <row r="16" spans="1:47" x14ac:dyDescent="0.25">
      <c r="A16" s="1" t="s">
        <v>88</v>
      </c>
      <c r="B16" s="1" t="s">
        <v>64</v>
      </c>
      <c r="C16" s="1" t="s">
        <v>65</v>
      </c>
      <c r="D16" s="1" t="s">
        <v>66</v>
      </c>
      <c r="E16" s="1" t="s">
        <v>83</v>
      </c>
      <c r="F16" s="1" t="s">
        <v>74</v>
      </c>
      <c r="G16" s="1" t="s">
        <v>51</v>
      </c>
      <c r="H16" s="1" t="s">
        <v>52</v>
      </c>
      <c r="I16" s="2">
        <v>2.09</v>
      </c>
      <c r="J16" s="2">
        <v>0.94</v>
      </c>
      <c r="K16" s="2">
        <f>SUM(N16,P16,R16,T16,V16,X16,Z16,AB16,AE16,AG16,AI16)</f>
        <v>0.94</v>
      </c>
      <c r="L16" s="2">
        <f>SUM(M16,AD16,AK16,AM16,AO16,AQ16,AR16)</f>
        <v>0</v>
      </c>
      <c r="P16" s="6">
        <v>0.28999999999999998</v>
      </c>
      <c r="Q16" s="5">
        <v>293.04500000000002</v>
      </c>
      <c r="R16" s="7">
        <v>0.39</v>
      </c>
      <c r="S16" s="5">
        <v>203.19</v>
      </c>
      <c r="T16" s="8">
        <v>0.26</v>
      </c>
      <c r="U16" s="5">
        <v>40.638000000000012</v>
      </c>
      <c r="AL16" s="5" t="str">
        <f t="shared" si="0"/>
        <v/>
      </c>
      <c r="AN16" s="5" t="str">
        <f t="shared" si="1"/>
        <v/>
      </c>
      <c r="AP16" s="5" t="str">
        <f t="shared" si="2"/>
        <v/>
      </c>
      <c r="AS16" s="5">
        <f>SUM(O16,Q16,S16,U16,W16,Y16,AA16,AC16,AF16,AH16,AJ16)</f>
        <v>536.87300000000005</v>
      </c>
      <c r="AT16" s="11">
        <f t="shared" si="3"/>
        <v>0.10060375114900337</v>
      </c>
      <c r="AU16" s="5">
        <f t="shared" si="4"/>
        <v>100.60375114900337</v>
      </c>
    </row>
    <row r="17" spans="1:47" x14ac:dyDescent="0.25">
      <c r="A17" s="1" t="s">
        <v>88</v>
      </c>
      <c r="B17" s="1" t="s">
        <v>64</v>
      </c>
      <c r="C17" s="1" t="s">
        <v>65</v>
      </c>
      <c r="D17" s="1" t="s">
        <v>66</v>
      </c>
      <c r="E17" s="1" t="s">
        <v>84</v>
      </c>
      <c r="F17" s="1" t="s">
        <v>74</v>
      </c>
      <c r="G17" s="1" t="s">
        <v>51</v>
      </c>
      <c r="H17" s="1" t="s">
        <v>52</v>
      </c>
      <c r="I17" s="2">
        <v>2.09</v>
      </c>
      <c r="J17" s="2">
        <v>1.1000000000000001</v>
      </c>
      <c r="K17" s="2">
        <f>SUM(N17,P17,R17,T17,V17,X17,Z17,AB17,AE17,AG17,AI17)</f>
        <v>0.51</v>
      </c>
      <c r="L17" s="2">
        <f>SUM(M17,AD17,AK17,AM17,AO17,AQ17,AR17)</f>
        <v>0</v>
      </c>
      <c r="R17" s="7">
        <v>0.14000000000000001</v>
      </c>
      <c r="S17" s="5">
        <v>72.940000000000012</v>
      </c>
      <c r="T17" s="8">
        <v>0.37</v>
      </c>
      <c r="U17" s="5">
        <v>57.831000000000003</v>
      </c>
      <c r="AL17" s="5" t="str">
        <f t="shared" si="0"/>
        <v/>
      </c>
      <c r="AN17" s="5" t="str">
        <f t="shared" si="1"/>
        <v/>
      </c>
      <c r="AP17" s="5" t="str">
        <f t="shared" si="2"/>
        <v/>
      </c>
      <c r="AS17" s="5">
        <f>SUM(O17,Q17,S17,U17,W17,Y17,AA17,AC17,AF17,AH17,AJ17)</f>
        <v>130.77100000000002</v>
      </c>
      <c r="AT17" s="11">
        <f t="shared" si="3"/>
        <v>2.4504963262273052E-2</v>
      </c>
      <c r="AU17" s="5">
        <f t="shared" si="4"/>
        <v>24.504963262273051</v>
      </c>
    </row>
    <row r="18" spans="1:47" x14ac:dyDescent="0.25">
      <c r="A18" s="1" t="s">
        <v>89</v>
      </c>
      <c r="B18" s="1" t="s">
        <v>90</v>
      </c>
      <c r="C18" s="1" t="s">
        <v>91</v>
      </c>
      <c r="D18" s="1" t="s">
        <v>62</v>
      </c>
      <c r="E18" s="1" t="s">
        <v>92</v>
      </c>
      <c r="F18" s="1" t="s">
        <v>74</v>
      </c>
      <c r="G18" s="1" t="s">
        <v>51</v>
      </c>
      <c r="H18" s="1" t="s">
        <v>52</v>
      </c>
      <c r="I18" s="2">
        <v>82.51</v>
      </c>
      <c r="J18" s="2">
        <v>40.6</v>
      </c>
      <c r="K18" s="2">
        <f>SUM(N18,P18,R18,T18,V18,X18,Z18,AB18,AE18,AG18,AI18)</f>
        <v>32.630000000000003</v>
      </c>
      <c r="L18" s="2">
        <f>SUM(M18,AD18,AK18,AM18,AO18,AQ18,AR18)</f>
        <v>0</v>
      </c>
      <c r="N18" s="4">
        <v>9.17</v>
      </c>
      <c r="O18" s="5">
        <v>20591.294999999998</v>
      </c>
      <c r="P18" s="6">
        <v>13.94</v>
      </c>
      <c r="Q18" s="5">
        <v>23491.598750000001</v>
      </c>
      <c r="R18" s="7">
        <v>9.18</v>
      </c>
      <c r="S18" s="5">
        <v>8369.8649999999998</v>
      </c>
      <c r="T18" s="8">
        <v>0.34</v>
      </c>
      <c r="U18" s="5">
        <v>92.998500000000021</v>
      </c>
      <c r="AL18" s="5" t="str">
        <f t="shared" si="0"/>
        <v/>
      </c>
      <c r="AN18" s="5" t="str">
        <f t="shared" si="1"/>
        <v/>
      </c>
      <c r="AP18" s="5" t="str">
        <f t="shared" si="2"/>
        <v/>
      </c>
      <c r="AS18" s="5">
        <f>SUM(O18,Q18,S18,U18,W18,Y18,AA18,AC18,AF18,AH18,AJ18)</f>
        <v>52545.757250000002</v>
      </c>
      <c r="AT18" s="11">
        <f t="shared" si="3"/>
        <v>9.846463290787467</v>
      </c>
      <c r="AU18" s="5">
        <f t="shared" si="4"/>
        <v>9846.4632907874675</v>
      </c>
    </row>
    <row r="19" spans="1:47" x14ac:dyDescent="0.25">
      <c r="A19" s="1" t="s">
        <v>89</v>
      </c>
      <c r="B19" s="1" t="s">
        <v>90</v>
      </c>
      <c r="C19" s="1" t="s">
        <v>91</v>
      </c>
      <c r="D19" s="1" t="s">
        <v>62</v>
      </c>
      <c r="E19" s="1" t="s">
        <v>93</v>
      </c>
      <c r="F19" s="1" t="s">
        <v>74</v>
      </c>
      <c r="G19" s="1" t="s">
        <v>51</v>
      </c>
      <c r="H19" s="1" t="s">
        <v>52</v>
      </c>
      <c r="I19" s="2">
        <v>82.51</v>
      </c>
      <c r="J19" s="2">
        <v>31.28</v>
      </c>
      <c r="K19" s="2">
        <f>SUM(N19,P19,R19,T19,V19,X19,Z19,AB19,AE19,AG19,AI19)</f>
        <v>31.279999999999994</v>
      </c>
      <c r="L19" s="2">
        <f>SUM(M19,AD19,AK19,AM19,AO19,AQ19,AR19)</f>
        <v>0</v>
      </c>
      <c r="P19" s="6">
        <v>18.829999999999998</v>
      </c>
      <c r="Q19" s="5">
        <v>21953.112499999999</v>
      </c>
      <c r="R19" s="7">
        <v>11.62</v>
      </c>
      <c r="S19" s="5">
        <v>7570.13</v>
      </c>
      <c r="T19" s="8">
        <v>0.83</v>
      </c>
      <c r="U19" s="5">
        <v>166.06874999999999</v>
      </c>
      <c r="AL19" s="5" t="str">
        <f t="shared" si="0"/>
        <v/>
      </c>
      <c r="AN19" s="5" t="str">
        <f t="shared" si="1"/>
        <v/>
      </c>
      <c r="AP19" s="5" t="str">
        <f t="shared" si="2"/>
        <v/>
      </c>
      <c r="AS19" s="5">
        <f>SUM(O19,Q19,S19,U19,W19,Y19,AA19,AC19,AF19,AH19,AJ19)</f>
        <v>29689.311249999999</v>
      </c>
      <c r="AT19" s="11">
        <f t="shared" si="3"/>
        <v>5.5634313530021178</v>
      </c>
      <c r="AU19" s="5">
        <f t="shared" si="4"/>
        <v>5563.4313530021182</v>
      </c>
    </row>
    <row r="20" spans="1:47" x14ac:dyDescent="0.25">
      <c r="A20" s="1" t="s">
        <v>94</v>
      </c>
      <c r="B20" s="1" t="s">
        <v>95</v>
      </c>
      <c r="C20" s="1" t="s">
        <v>96</v>
      </c>
      <c r="D20" s="1" t="s">
        <v>97</v>
      </c>
      <c r="E20" s="1" t="s">
        <v>49</v>
      </c>
      <c r="F20" s="1" t="s">
        <v>74</v>
      </c>
      <c r="G20" s="1" t="s">
        <v>51</v>
      </c>
      <c r="H20" s="1" t="s">
        <v>52</v>
      </c>
      <c r="I20" s="2">
        <v>266.39999999999998</v>
      </c>
      <c r="J20" s="2">
        <v>35.479999999999997</v>
      </c>
      <c r="K20" s="2">
        <f>SUM(N20,P20,R20,T20,V20,X20,Z20,AB20,AE20,AG20,AI20)</f>
        <v>1.06</v>
      </c>
      <c r="L20" s="2">
        <f>SUM(M20,AD20,AK20,AM20,AO20,AQ20,AR20)</f>
        <v>0</v>
      </c>
      <c r="N20" s="4">
        <v>0.02</v>
      </c>
      <c r="O20" s="5">
        <v>46.094999999999999</v>
      </c>
      <c r="P20" s="6">
        <v>1</v>
      </c>
      <c r="Q20" s="5">
        <v>1768.375</v>
      </c>
      <c r="R20" s="7">
        <v>0.04</v>
      </c>
      <c r="S20" s="5">
        <v>36.47</v>
      </c>
      <c r="AL20" s="5" t="str">
        <f t="shared" si="0"/>
        <v/>
      </c>
      <c r="AN20" s="5" t="str">
        <f t="shared" si="1"/>
        <v/>
      </c>
      <c r="AP20" s="5" t="str">
        <f t="shared" si="2"/>
        <v/>
      </c>
      <c r="AS20" s="5">
        <f>SUM(O20,Q20,S20,U20,W20,Y20,AA20,AC20,AF20,AH20,AJ20)</f>
        <v>1850.94</v>
      </c>
      <c r="AT20" s="11">
        <f t="shared" si="3"/>
        <v>0.34684461157803859</v>
      </c>
      <c r="AU20" s="5">
        <f t="shared" si="4"/>
        <v>346.84461157803855</v>
      </c>
    </row>
    <row r="21" spans="1:47" x14ac:dyDescent="0.25">
      <c r="A21" s="1" t="s">
        <v>98</v>
      </c>
      <c r="B21" s="1" t="s">
        <v>99</v>
      </c>
      <c r="C21" s="1" t="s">
        <v>100</v>
      </c>
      <c r="D21" s="1" t="s">
        <v>62</v>
      </c>
      <c r="E21" s="1" t="s">
        <v>101</v>
      </c>
      <c r="F21" s="1" t="s">
        <v>74</v>
      </c>
      <c r="G21" s="1" t="s">
        <v>51</v>
      </c>
      <c r="H21" s="1" t="s">
        <v>52</v>
      </c>
      <c r="I21" s="2">
        <v>102.7</v>
      </c>
      <c r="J21" s="2">
        <v>36.82</v>
      </c>
      <c r="K21" s="2">
        <f>SUM(N21,P21,R21,T21,V21,X21,Z21,AB21,AE21,AG21,AI21)</f>
        <v>31.32</v>
      </c>
      <c r="L21" s="2">
        <f>SUM(M21,AD21,AK21,AM21,AO21,AQ21,AR21)</f>
        <v>0</v>
      </c>
      <c r="P21" s="6">
        <v>1.1399999999999999</v>
      </c>
      <c r="Q21" s="5">
        <v>2015.9475</v>
      </c>
      <c r="R21" s="7">
        <v>20.6</v>
      </c>
      <c r="S21" s="5">
        <v>18782.05</v>
      </c>
      <c r="T21" s="8">
        <v>9.58</v>
      </c>
      <c r="U21" s="5">
        <v>2620.3694999999998</v>
      </c>
      <c r="AL21" s="5" t="str">
        <f t="shared" si="0"/>
        <v/>
      </c>
      <c r="AN21" s="5" t="str">
        <f t="shared" si="1"/>
        <v/>
      </c>
      <c r="AP21" s="5" t="str">
        <f t="shared" si="2"/>
        <v/>
      </c>
      <c r="AS21" s="5">
        <f>SUM(O21,Q21,S21,U21,W21,Y21,AA21,AC21,AF21,AH21,AJ21)</f>
        <v>23418.366999999998</v>
      </c>
      <c r="AT21" s="11">
        <f t="shared" si="3"/>
        <v>4.3883293925826639</v>
      </c>
      <c r="AU21" s="5">
        <f t="shared" si="4"/>
        <v>4388.3293925826638</v>
      </c>
    </row>
    <row r="22" spans="1:47" x14ac:dyDescent="0.25">
      <c r="A22" s="1" t="s">
        <v>98</v>
      </c>
      <c r="B22" s="1" t="s">
        <v>99</v>
      </c>
      <c r="C22" s="1" t="s">
        <v>100</v>
      </c>
      <c r="D22" s="1" t="s">
        <v>62</v>
      </c>
      <c r="E22" s="1" t="s">
        <v>102</v>
      </c>
      <c r="F22" s="1" t="s">
        <v>103</v>
      </c>
      <c r="G22" s="1" t="s">
        <v>51</v>
      </c>
      <c r="H22" s="1" t="s">
        <v>52</v>
      </c>
      <c r="I22" s="2">
        <v>102.7</v>
      </c>
      <c r="J22" s="2">
        <v>17.38</v>
      </c>
      <c r="K22" s="2">
        <f>SUM(N22,P22,R22,T22,V22,X22,Z22,AB22,AE22,AG22,AI22)</f>
        <v>11.19</v>
      </c>
      <c r="L22" s="2">
        <f>SUM(M22,AD22,AK22,AM22,AO22,AQ22,AR22)</f>
        <v>0</v>
      </c>
      <c r="R22" s="7">
        <v>4.3099999999999996</v>
      </c>
      <c r="S22" s="5">
        <v>3929.642499999999</v>
      </c>
      <c r="T22" s="8">
        <v>6.88</v>
      </c>
      <c r="U22" s="5">
        <v>1881.8520000000001</v>
      </c>
      <c r="AL22" s="5" t="str">
        <f t="shared" si="0"/>
        <v/>
      </c>
      <c r="AN22" s="5" t="str">
        <f t="shared" si="1"/>
        <v/>
      </c>
      <c r="AP22" s="5" t="str">
        <f t="shared" si="2"/>
        <v/>
      </c>
      <c r="AS22" s="5">
        <f>SUM(O22,Q22,S22,U22,W22,Y22,AA22,AC22,AF22,AH22,AJ22)</f>
        <v>5811.4944999999989</v>
      </c>
      <c r="AT22" s="11">
        <f t="shared" si="3"/>
        <v>1.0890064251355565</v>
      </c>
      <c r="AU22" s="5">
        <f t="shared" si="4"/>
        <v>1089.0064251355564</v>
      </c>
    </row>
    <row r="23" spans="1:47" x14ac:dyDescent="0.25">
      <c r="A23" s="1" t="s">
        <v>104</v>
      </c>
      <c r="B23" s="1" t="s">
        <v>80</v>
      </c>
      <c r="C23" s="1" t="s">
        <v>81</v>
      </c>
      <c r="D23" s="1" t="s">
        <v>82</v>
      </c>
      <c r="E23" s="1" t="s">
        <v>73</v>
      </c>
      <c r="F23" s="1" t="s">
        <v>103</v>
      </c>
      <c r="G23" s="1" t="s">
        <v>51</v>
      </c>
      <c r="H23" s="1" t="s">
        <v>52</v>
      </c>
      <c r="I23" s="2">
        <v>168.1</v>
      </c>
      <c r="J23" s="2">
        <v>34.81</v>
      </c>
      <c r="K23" s="2">
        <f>SUM(N23,P23,R23,T23,V23,X23,Z23,AB23,AE23,AG23,AI23)</f>
        <v>7.9899999999999993</v>
      </c>
      <c r="L23" s="2">
        <f>SUM(M23,AD23,AK23,AM23,AO23,AQ23,AR23)</f>
        <v>0</v>
      </c>
      <c r="P23" s="6">
        <v>1.99</v>
      </c>
      <c r="Q23" s="5">
        <v>3519.0662499999999</v>
      </c>
      <c r="R23" s="7">
        <v>5.9499999999999993</v>
      </c>
      <c r="S23" s="5">
        <v>5424.9124999999995</v>
      </c>
      <c r="T23" s="8">
        <v>0.05</v>
      </c>
      <c r="U23" s="5">
        <v>13.67625</v>
      </c>
      <c r="AL23" s="5" t="str">
        <f t="shared" si="0"/>
        <v/>
      </c>
      <c r="AN23" s="5" t="str">
        <f t="shared" si="1"/>
        <v/>
      </c>
      <c r="AP23" s="5" t="str">
        <f t="shared" si="2"/>
        <v/>
      </c>
      <c r="AS23" s="5">
        <f>SUM(O23,Q23,S23,U23,W23,Y23,AA23,AC23,AF23,AH23,AJ23)</f>
        <v>8957.6549999999988</v>
      </c>
      <c r="AT23" s="11">
        <f t="shared" si="3"/>
        <v>1.6785602824105992</v>
      </c>
      <c r="AU23" s="5">
        <f t="shared" si="4"/>
        <v>1678.5602824105993</v>
      </c>
    </row>
    <row r="24" spans="1:47" x14ac:dyDescent="0.25">
      <c r="A24" s="1" t="s">
        <v>104</v>
      </c>
      <c r="B24" s="1" t="s">
        <v>80</v>
      </c>
      <c r="C24" s="1" t="s">
        <v>81</v>
      </c>
      <c r="D24" s="1" t="s">
        <v>82</v>
      </c>
      <c r="E24" s="1" t="s">
        <v>75</v>
      </c>
      <c r="F24" s="1" t="s">
        <v>103</v>
      </c>
      <c r="G24" s="1" t="s">
        <v>51</v>
      </c>
      <c r="H24" s="1" t="s">
        <v>52</v>
      </c>
      <c r="I24" s="2">
        <v>168.1</v>
      </c>
      <c r="J24" s="2">
        <v>45.34</v>
      </c>
      <c r="K24" s="2">
        <f>SUM(N24,P24,R24,T24,V24,X24,Z24,AB24,AE24,AG24,AI24)</f>
        <v>29.68</v>
      </c>
      <c r="L24" s="2">
        <f>SUM(M24,AD24,AK24,AM24,AO24,AQ24,AR24)</f>
        <v>0</v>
      </c>
      <c r="N24" s="4">
        <v>3.12</v>
      </c>
      <c r="O24" s="5">
        <v>7190.8200000000006</v>
      </c>
      <c r="P24" s="6">
        <v>7.75</v>
      </c>
      <c r="Q24" s="5">
        <v>13704.90625</v>
      </c>
      <c r="R24" s="7">
        <v>18.809999999999999</v>
      </c>
      <c r="S24" s="5">
        <v>17150.017500000002</v>
      </c>
      <c r="AL24" s="5" t="str">
        <f t="shared" si="0"/>
        <v/>
      </c>
      <c r="AN24" s="5" t="str">
        <f t="shared" si="1"/>
        <v/>
      </c>
      <c r="AP24" s="5" t="str">
        <f t="shared" si="2"/>
        <v/>
      </c>
      <c r="AS24" s="5">
        <f>SUM(O24,Q24,S24,U24,W24,Y24,AA24,AC24,AF24,AH24,AJ24)</f>
        <v>38045.743750000001</v>
      </c>
      <c r="AT24" s="11">
        <f t="shared" si="3"/>
        <v>7.1293295369738292</v>
      </c>
      <c r="AU24" s="5">
        <f t="shared" si="4"/>
        <v>7129.3295369738289</v>
      </c>
    </row>
    <row r="25" spans="1:47" x14ac:dyDescent="0.25">
      <c r="A25" s="1" t="s">
        <v>104</v>
      </c>
      <c r="B25" s="1" t="s">
        <v>80</v>
      </c>
      <c r="C25" s="1" t="s">
        <v>81</v>
      </c>
      <c r="D25" s="1" t="s">
        <v>82</v>
      </c>
      <c r="E25" s="1" t="s">
        <v>77</v>
      </c>
      <c r="F25" s="1" t="s">
        <v>103</v>
      </c>
      <c r="G25" s="1" t="s">
        <v>51</v>
      </c>
      <c r="H25" s="1" t="s">
        <v>52</v>
      </c>
      <c r="I25" s="2">
        <v>168.1</v>
      </c>
      <c r="J25" s="2">
        <v>41.45</v>
      </c>
      <c r="K25" s="2">
        <f>SUM(N25,P25,R25,T25,V25,X25,Z25,AB25,AE25,AG25,AI25)</f>
        <v>1.98</v>
      </c>
      <c r="L25" s="2">
        <f>SUM(M25,AD25,AK25,AM25,AO25,AQ25,AR25)</f>
        <v>0</v>
      </c>
      <c r="R25" s="7">
        <v>1.74</v>
      </c>
      <c r="S25" s="5">
        <v>1586.4449999999999</v>
      </c>
      <c r="T25" s="8">
        <v>0.24</v>
      </c>
      <c r="U25" s="5">
        <v>65.646000000000001</v>
      </c>
      <c r="AL25" s="5" t="str">
        <f t="shared" si="0"/>
        <v/>
      </c>
      <c r="AN25" s="5" t="str">
        <f t="shared" si="1"/>
        <v/>
      </c>
      <c r="AP25" s="5" t="str">
        <f t="shared" si="2"/>
        <v/>
      </c>
      <c r="AS25" s="5">
        <f>SUM(O25,Q25,S25,U25,W25,Y25,AA25,AC25,AF25,AH25,AJ25)</f>
        <v>1652.0909999999999</v>
      </c>
      <c r="AT25" s="11">
        <f t="shared" si="3"/>
        <v>0.30958262352457305</v>
      </c>
      <c r="AU25" s="5">
        <f t="shared" si="4"/>
        <v>309.58262352457302</v>
      </c>
    </row>
    <row r="26" spans="1:47" x14ac:dyDescent="0.25">
      <c r="A26" s="1" t="s">
        <v>105</v>
      </c>
      <c r="B26" s="1" t="s">
        <v>106</v>
      </c>
      <c r="C26" s="1" t="s">
        <v>107</v>
      </c>
      <c r="D26" s="1" t="s">
        <v>62</v>
      </c>
      <c r="E26" s="1" t="s">
        <v>67</v>
      </c>
      <c r="F26" s="1" t="s">
        <v>108</v>
      </c>
      <c r="G26" s="1" t="s">
        <v>51</v>
      </c>
      <c r="H26" s="1" t="s">
        <v>52</v>
      </c>
      <c r="I26" s="2">
        <v>142.56</v>
      </c>
      <c r="J26" s="2">
        <v>42.41</v>
      </c>
      <c r="K26" s="2">
        <f>SUM(N26,P26,R26,T26,V26,X26,Z26,AB26,AE26,AG26,AI26)</f>
        <v>4.03</v>
      </c>
      <c r="L26" s="2">
        <f>SUM(M26,AD26,AK26,AM26,AO26,AQ26,AR26)</f>
        <v>0</v>
      </c>
      <c r="R26" s="7">
        <v>1.68</v>
      </c>
      <c r="S26" s="5">
        <v>1094.0999999999999</v>
      </c>
      <c r="T26" s="8">
        <v>2.35</v>
      </c>
      <c r="U26" s="5">
        <v>522.04200000000003</v>
      </c>
      <c r="AL26" s="5" t="str">
        <f t="shared" si="0"/>
        <v/>
      </c>
      <c r="AN26" s="5" t="str">
        <f t="shared" si="1"/>
        <v/>
      </c>
      <c r="AP26" s="5" t="str">
        <f t="shared" si="2"/>
        <v/>
      </c>
      <c r="AS26" s="5">
        <f>SUM(O26,Q26,S26,U26,W26,Y26,AA26,AC26,AF26,AH26,AJ26)</f>
        <v>1616.1419999999998</v>
      </c>
      <c r="AT26" s="11">
        <f t="shared" si="3"/>
        <v>0.30284619936084062</v>
      </c>
      <c r="AU26" s="5">
        <f t="shared" si="4"/>
        <v>302.84619936084061</v>
      </c>
    </row>
    <row r="27" spans="1:47" x14ac:dyDescent="0.25">
      <c r="A27" s="1" t="s">
        <v>109</v>
      </c>
      <c r="B27" s="1" t="s">
        <v>110</v>
      </c>
      <c r="C27" s="1" t="s">
        <v>111</v>
      </c>
      <c r="D27" s="1" t="s">
        <v>62</v>
      </c>
      <c r="E27" s="1" t="s">
        <v>102</v>
      </c>
      <c r="F27" s="1" t="s">
        <v>112</v>
      </c>
      <c r="G27" s="1" t="s">
        <v>113</v>
      </c>
      <c r="H27" s="1" t="s">
        <v>52</v>
      </c>
      <c r="I27" s="2">
        <v>154.47</v>
      </c>
      <c r="J27" s="2">
        <v>40.07</v>
      </c>
      <c r="K27" s="2">
        <f>SUM(N27,P27,R27,T27,V27,X27,Z27,AB27,AE27,AG27,AI27)</f>
        <v>0.32</v>
      </c>
      <c r="L27" s="2">
        <f>SUM(M27,AD27,AK27,AM27,AO27,AQ27,AR27)</f>
        <v>0</v>
      </c>
      <c r="P27" s="6">
        <v>0.11</v>
      </c>
      <c r="Q27" s="5">
        <v>111.155</v>
      </c>
      <c r="R27" s="7">
        <v>0.08</v>
      </c>
      <c r="S27" s="5">
        <v>41.68</v>
      </c>
      <c r="T27" s="8">
        <v>0.13</v>
      </c>
      <c r="U27" s="5">
        <v>20.318999999999999</v>
      </c>
      <c r="AL27" s="5" t="str">
        <f t="shared" si="0"/>
        <v/>
      </c>
      <c r="AN27" s="5" t="str">
        <f t="shared" si="1"/>
        <v/>
      </c>
      <c r="AP27" s="5" t="str">
        <f t="shared" si="2"/>
        <v/>
      </c>
      <c r="AS27" s="5">
        <f>SUM(O27,Q27,S27,U27,W27,Y27,AA27,AC27,AF27,AH27,AJ27)</f>
        <v>173.154</v>
      </c>
      <c r="AT27" s="11">
        <f t="shared" si="3"/>
        <v>3.2447044136051782E-2</v>
      </c>
      <c r="AU27" s="5">
        <f t="shared" si="4"/>
        <v>32.447044136051787</v>
      </c>
    </row>
    <row r="28" spans="1:47" x14ac:dyDescent="0.25">
      <c r="A28" s="1" t="s">
        <v>109</v>
      </c>
      <c r="B28" s="1" t="s">
        <v>110</v>
      </c>
      <c r="C28" s="1" t="s">
        <v>111</v>
      </c>
      <c r="D28" s="1" t="s">
        <v>62</v>
      </c>
      <c r="E28" s="1" t="s">
        <v>77</v>
      </c>
      <c r="F28" s="1" t="s">
        <v>112</v>
      </c>
      <c r="G28" s="1" t="s">
        <v>113</v>
      </c>
      <c r="H28" s="1" t="s">
        <v>52</v>
      </c>
      <c r="I28" s="2">
        <v>154.47</v>
      </c>
      <c r="J28" s="2">
        <v>34.14</v>
      </c>
      <c r="K28" s="2">
        <f>SUM(N28,P28,R28,T28,V28,X28,Z28,AB28,AE28,AG28,AI28)</f>
        <v>22.49</v>
      </c>
      <c r="L28" s="2">
        <f>SUM(M28,AD28,AK28,AM28,AO28,AQ28,AR28)</f>
        <v>0</v>
      </c>
      <c r="P28" s="6">
        <v>6.12</v>
      </c>
      <c r="Q28" s="5">
        <v>6184.26</v>
      </c>
      <c r="R28" s="7">
        <v>9.77</v>
      </c>
      <c r="S28" s="5">
        <v>5090.17</v>
      </c>
      <c r="T28" s="8">
        <v>6.56</v>
      </c>
      <c r="U28" s="5">
        <v>1025.328</v>
      </c>
      <c r="Z28" s="9">
        <v>0.02</v>
      </c>
      <c r="AA28" s="5">
        <v>1.2504</v>
      </c>
      <c r="AB28" s="10">
        <v>0.02</v>
      </c>
      <c r="AC28" s="5">
        <v>1.1254</v>
      </c>
      <c r="AL28" s="5" t="str">
        <f t="shared" si="0"/>
        <v/>
      </c>
      <c r="AN28" s="5" t="str">
        <f t="shared" si="1"/>
        <v/>
      </c>
      <c r="AP28" s="5" t="str">
        <f t="shared" si="2"/>
        <v/>
      </c>
      <c r="AS28" s="5">
        <f>SUM(O28,Q28,S28,U28,W28,Y28,AA28,AC28,AF28,AH28,AJ28)</f>
        <v>12302.133800000001</v>
      </c>
      <c r="AT28" s="11">
        <f t="shared" si="3"/>
        <v>2.305276680736307</v>
      </c>
      <c r="AU28" s="5">
        <f t="shared" si="4"/>
        <v>2305.2766807363073</v>
      </c>
    </row>
    <row r="29" spans="1:47" x14ac:dyDescent="0.25">
      <c r="A29" s="1" t="s">
        <v>114</v>
      </c>
      <c r="B29" s="1" t="s">
        <v>115</v>
      </c>
      <c r="C29" s="1" t="s">
        <v>116</v>
      </c>
      <c r="D29" s="1" t="s">
        <v>62</v>
      </c>
      <c r="E29" s="1" t="s">
        <v>77</v>
      </c>
      <c r="F29" s="1" t="s">
        <v>112</v>
      </c>
      <c r="G29" s="1" t="s">
        <v>113</v>
      </c>
      <c r="H29" s="1" t="s">
        <v>52</v>
      </c>
      <c r="I29" s="2">
        <v>3.61</v>
      </c>
      <c r="J29" s="2">
        <v>3.12</v>
      </c>
      <c r="K29" s="2">
        <f>SUM(N29,P29,R29,T29,V29,X29,Z29,AB29,AE29,AG29,AI29)</f>
        <v>1.24</v>
      </c>
      <c r="L29" s="2">
        <f>SUM(M29,AD29,AK29,AM29,AO29,AQ29,AR29)</f>
        <v>0</v>
      </c>
      <c r="Z29" s="9">
        <v>0.77</v>
      </c>
      <c r="AA29" s="5">
        <v>48.140400000000007</v>
      </c>
      <c r="AB29" s="10">
        <v>0.47</v>
      </c>
      <c r="AC29" s="5">
        <v>26.446899999999999</v>
      </c>
      <c r="AL29" s="5" t="str">
        <f t="shared" si="0"/>
        <v/>
      </c>
      <c r="AN29" s="5" t="str">
        <f t="shared" si="1"/>
        <v/>
      </c>
      <c r="AP29" s="5" t="str">
        <f t="shared" si="2"/>
        <v/>
      </c>
      <c r="AS29" s="5">
        <f>SUM(O29,Q29,S29,U29,W29,Y29,AA29,AC29,AF29,AH29,AJ29)</f>
        <v>74.587299999999999</v>
      </c>
      <c r="AT29" s="11">
        <f t="shared" si="3"/>
        <v>1.3976791844767867E-2</v>
      </c>
      <c r="AU29" s="5">
        <f t="shared" si="4"/>
        <v>13.976791844767867</v>
      </c>
    </row>
    <row r="30" spans="1:47" x14ac:dyDescent="0.25">
      <c r="A30" s="1" t="s">
        <v>117</v>
      </c>
      <c r="B30" s="1" t="s">
        <v>118</v>
      </c>
      <c r="C30" s="1" t="s">
        <v>119</v>
      </c>
      <c r="D30" s="1" t="s">
        <v>62</v>
      </c>
      <c r="E30" s="1" t="s">
        <v>120</v>
      </c>
      <c r="F30" s="1" t="s">
        <v>112</v>
      </c>
      <c r="G30" s="1" t="s">
        <v>113</v>
      </c>
      <c r="H30" s="1" t="s">
        <v>52</v>
      </c>
      <c r="I30" s="2">
        <v>152.66</v>
      </c>
      <c r="J30" s="2">
        <v>38.79</v>
      </c>
      <c r="K30" s="2">
        <f>SUM(N30,P30,R30,T30,V30,X30,Z30,AB30,AE30,AG30,AI30)</f>
        <v>4.33</v>
      </c>
      <c r="L30" s="2">
        <f>SUM(M30,AD30,AK30,AM30,AO30,AQ30,AR30)</f>
        <v>0</v>
      </c>
      <c r="R30" s="7">
        <v>3.15</v>
      </c>
      <c r="S30" s="5">
        <v>1641.15</v>
      </c>
      <c r="T30" s="8">
        <v>1.18</v>
      </c>
      <c r="U30" s="5">
        <v>184.434</v>
      </c>
      <c r="AL30" s="5" t="str">
        <f t="shared" si="0"/>
        <v/>
      </c>
      <c r="AN30" s="5" t="str">
        <f t="shared" si="1"/>
        <v/>
      </c>
      <c r="AP30" s="5" t="str">
        <f t="shared" si="2"/>
        <v/>
      </c>
      <c r="AS30" s="5">
        <f>SUM(O30,Q30,S30,U30,W30,Y30,AA30,AC30,AF30,AH30,AJ30)</f>
        <v>1825.5840000000001</v>
      </c>
      <c r="AT30" s="11">
        <f t="shared" si="3"/>
        <v>0.34209319231476004</v>
      </c>
      <c r="AU30" s="5">
        <f t="shared" si="4"/>
        <v>342.09319231476002</v>
      </c>
    </row>
    <row r="31" spans="1:47" x14ac:dyDescent="0.25">
      <c r="A31" s="1" t="s">
        <v>117</v>
      </c>
      <c r="B31" s="1" t="s">
        <v>118</v>
      </c>
      <c r="C31" s="1" t="s">
        <v>119</v>
      </c>
      <c r="D31" s="1" t="s">
        <v>62</v>
      </c>
      <c r="E31" s="1" t="s">
        <v>84</v>
      </c>
      <c r="F31" s="1" t="s">
        <v>112</v>
      </c>
      <c r="G31" s="1" t="s">
        <v>113</v>
      </c>
      <c r="H31" s="1" t="s">
        <v>52</v>
      </c>
      <c r="I31" s="2">
        <v>152.66</v>
      </c>
      <c r="J31" s="2">
        <v>30.44</v>
      </c>
      <c r="K31" s="2">
        <f>SUM(N31,P31,R31,T31,V31,X31,Z31,AB31,AE31,AG31,AI31)</f>
        <v>24.720000000000002</v>
      </c>
      <c r="L31" s="2">
        <f>SUM(M31,AD31,AK31,AM31,AO31,AQ31,AR31)</f>
        <v>0</v>
      </c>
      <c r="N31" s="4">
        <v>2.2000000000000002</v>
      </c>
      <c r="O31" s="5">
        <v>2897.4</v>
      </c>
      <c r="P31" s="6">
        <v>13.44</v>
      </c>
      <c r="Q31" s="5">
        <v>13581.12</v>
      </c>
      <c r="R31" s="7">
        <v>8.5</v>
      </c>
      <c r="S31" s="5">
        <v>4428.5</v>
      </c>
      <c r="T31" s="8">
        <v>0.37</v>
      </c>
      <c r="U31" s="5">
        <v>57.831000000000003</v>
      </c>
      <c r="Z31" s="9">
        <v>0.17</v>
      </c>
      <c r="AA31" s="5">
        <v>10.628399999999999</v>
      </c>
      <c r="AB31" s="10">
        <v>0.04</v>
      </c>
      <c r="AC31" s="5">
        <v>2.2507999999999999</v>
      </c>
      <c r="AL31" s="5" t="str">
        <f t="shared" si="0"/>
        <v/>
      </c>
      <c r="AN31" s="5" t="str">
        <f t="shared" si="1"/>
        <v/>
      </c>
      <c r="AP31" s="5" t="str">
        <f t="shared" si="2"/>
        <v/>
      </c>
      <c r="AS31" s="5">
        <f>SUM(O31,Q31,S31,U31,W31,Y31,AA31,AC31,AF31,AH31,AJ31)</f>
        <v>20977.730200000002</v>
      </c>
      <c r="AT31" s="11">
        <f t="shared" si="3"/>
        <v>3.9309824645898246</v>
      </c>
      <c r="AU31" s="5">
        <f t="shared" si="4"/>
        <v>3930.9824645898243</v>
      </c>
    </row>
    <row r="32" spans="1:47" x14ac:dyDescent="0.25">
      <c r="A32" s="1" t="s">
        <v>117</v>
      </c>
      <c r="B32" s="1" t="s">
        <v>118</v>
      </c>
      <c r="C32" s="1" t="s">
        <v>119</v>
      </c>
      <c r="D32" s="1" t="s">
        <v>62</v>
      </c>
      <c r="E32" s="1" t="s">
        <v>92</v>
      </c>
      <c r="F32" s="1" t="s">
        <v>112</v>
      </c>
      <c r="G32" s="1" t="s">
        <v>113</v>
      </c>
      <c r="H32" s="1" t="s">
        <v>52</v>
      </c>
      <c r="I32" s="2">
        <v>152.66</v>
      </c>
      <c r="J32" s="2">
        <v>38.08</v>
      </c>
      <c r="K32" s="2">
        <f>SUM(N32,P32,R32,T32,V32,X32,Z32,AB32,AE32,AG32,AI32)</f>
        <v>31.269999999999996</v>
      </c>
      <c r="L32" s="2">
        <f>SUM(M32,AD32,AK32,AM32,AO32,AQ32,AR32)</f>
        <v>0</v>
      </c>
      <c r="N32" s="4">
        <v>4.3</v>
      </c>
      <c r="O32" s="5">
        <v>6097.71</v>
      </c>
      <c r="P32" s="6">
        <v>15.37</v>
      </c>
      <c r="Q32" s="5">
        <v>18706.881249999999</v>
      </c>
      <c r="R32" s="7">
        <v>11.6</v>
      </c>
      <c r="S32" s="5">
        <v>7614.4149999999991</v>
      </c>
      <c r="AL32" s="5" t="str">
        <f t="shared" si="0"/>
        <v/>
      </c>
      <c r="AN32" s="5" t="str">
        <f t="shared" si="1"/>
        <v/>
      </c>
      <c r="AP32" s="5" t="str">
        <f t="shared" si="2"/>
        <v/>
      </c>
      <c r="AS32" s="5">
        <f>SUM(O32,Q32,S32,U32,W32,Y32,AA32,AC32,AF32,AH32,AJ32)</f>
        <v>32419.006249999999</v>
      </c>
      <c r="AT32" s="11">
        <f t="shared" si="3"/>
        <v>6.0749444231186605</v>
      </c>
      <c r="AU32" s="5">
        <f t="shared" si="4"/>
        <v>6074.9444231186608</v>
      </c>
    </row>
    <row r="33" spans="1:47" x14ac:dyDescent="0.25">
      <c r="A33" s="1" t="s">
        <v>121</v>
      </c>
      <c r="B33" s="1" t="s">
        <v>122</v>
      </c>
      <c r="C33" s="1" t="s">
        <v>119</v>
      </c>
      <c r="D33" s="1" t="s">
        <v>62</v>
      </c>
      <c r="E33" s="1" t="s">
        <v>84</v>
      </c>
      <c r="F33" s="1" t="s">
        <v>112</v>
      </c>
      <c r="G33" s="1" t="s">
        <v>113</v>
      </c>
      <c r="H33" s="1" t="s">
        <v>52</v>
      </c>
      <c r="I33" s="2">
        <v>8.84</v>
      </c>
      <c r="J33" s="2">
        <v>8.01</v>
      </c>
      <c r="K33" s="2">
        <f>SUM(N33,P33,R33,T33,V33,X33,Z33,AB33,AE33,AG33,AI33)</f>
        <v>8.01</v>
      </c>
      <c r="L33" s="2">
        <f>SUM(M33,AD33,AK33,AM33,AO33,AQ33,AR33)</f>
        <v>0</v>
      </c>
      <c r="Z33" s="9">
        <v>3.96</v>
      </c>
      <c r="AA33" s="5">
        <v>247.57919999999999</v>
      </c>
      <c r="AB33" s="10">
        <v>4.05</v>
      </c>
      <c r="AC33" s="5">
        <v>227.89349999999999</v>
      </c>
      <c r="AL33" s="5" t="str">
        <f t="shared" si="0"/>
        <v/>
      </c>
      <c r="AN33" s="5" t="str">
        <f t="shared" si="1"/>
        <v/>
      </c>
      <c r="AP33" s="5" t="str">
        <f t="shared" si="2"/>
        <v/>
      </c>
      <c r="AS33" s="5">
        <f>SUM(O33,Q33,S33,U33,W33,Y33,AA33,AC33,AF33,AH33,AJ33)</f>
        <v>475.47269999999997</v>
      </c>
      <c r="AT33" s="11">
        <f t="shared" si="3"/>
        <v>8.9098049611257654E-2</v>
      </c>
      <c r="AU33" s="5">
        <f t="shared" si="4"/>
        <v>89.09804961125765</v>
      </c>
    </row>
    <row r="34" spans="1:47" x14ac:dyDescent="0.25">
      <c r="A34" s="1" t="s">
        <v>123</v>
      </c>
      <c r="B34" s="1" t="s">
        <v>124</v>
      </c>
      <c r="C34" s="1" t="s">
        <v>125</v>
      </c>
      <c r="D34" s="1" t="s">
        <v>72</v>
      </c>
      <c r="E34" s="1" t="s">
        <v>93</v>
      </c>
      <c r="F34" s="1" t="s">
        <v>112</v>
      </c>
      <c r="G34" s="1" t="s">
        <v>113</v>
      </c>
      <c r="H34" s="1" t="s">
        <v>52</v>
      </c>
      <c r="I34" s="2">
        <v>160.38</v>
      </c>
      <c r="J34" s="2">
        <v>37.65</v>
      </c>
      <c r="K34" s="2">
        <f>SUM(N34,P34,R34,T34,V34,X34,Z34,AB34,AE34,AG34,AI34)</f>
        <v>30.7</v>
      </c>
      <c r="L34" s="2">
        <f>SUM(M34,AD34,AK34,AM34,AO34,AQ34,AR34)</f>
        <v>0</v>
      </c>
      <c r="N34" s="4">
        <v>5.38</v>
      </c>
      <c r="O34" s="5">
        <v>7085.46</v>
      </c>
      <c r="P34" s="6">
        <v>12.69</v>
      </c>
      <c r="Q34" s="5">
        <v>12823.245000000001</v>
      </c>
      <c r="R34" s="7">
        <v>12.34</v>
      </c>
      <c r="S34" s="5" t="s">
        <v>137</v>
      </c>
      <c r="T34" s="8">
        <v>0.28999999999999998</v>
      </c>
      <c r="U34" s="5">
        <v>45.326999999999998</v>
      </c>
      <c r="AL34" s="5" t="str">
        <f t="shared" si="0"/>
        <v/>
      </c>
      <c r="AN34" s="5" t="str">
        <f t="shared" si="1"/>
        <v/>
      </c>
      <c r="AP34" s="5" t="str">
        <f t="shared" si="2"/>
        <v/>
      </c>
      <c r="AS34" s="5">
        <f>SUM(O34,Q34,S34,U34,W34,Y34,AA34,AC34,AF34,AH34,AJ34)</f>
        <v>19954.032000000003</v>
      </c>
      <c r="AT34" s="11">
        <f t="shared" si="3"/>
        <v>3.7391533374694768</v>
      </c>
      <c r="AU34" s="5">
        <f t="shared" si="4"/>
        <v>3739.1533374694768</v>
      </c>
    </row>
    <row r="35" spans="1:47" x14ac:dyDescent="0.25">
      <c r="A35" s="1" t="s">
        <v>123</v>
      </c>
      <c r="B35" s="1" t="s">
        <v>124</v>
      </c>
      <c r="C35" s="1" t="s">
        <v>125</v>
      </c>
      <c r="D35" s="1" t="s">
        <v>72</v>
      </c>
      <c r="E35" s="1" t="s">
        <v>83</v>
      </c>
      <c r="F35" s="1" t="s">
        <v>112</v>
      </c>
      <c r="G35" s="1" t="s">
        <v>113</v>
      </c>
      <c r="H35" s="1" t="s">
        <v>52</v>
      </c>
      <c r="I35" s="2">
        <v>160.38</v>
      </c>
      <c r="J35" s="2">
        <v>39.43</v>
      </c>
      <c r="K35" s="2">
        <f>SUM(N35,P35,R35,T35,V35,X35,Z35,AB35,AE35,AG35,AI35)</f>
        <v>3.7600000000000002</v>
      </c>
      <c r="L35" s="2">
        <f>SUM(M35,AD35,AK35,AM35,AO35,AQ35,AR35)</f>
        <v>0</v>
      </c>
      <c r="P35" s="6">
        <v>0.56000000000000005</v>
      </c>
      <c r="Q35" s="5">
        <v>565.88000000000011</v>
      </c>
      <c r="R35" s="7">
        <v>3.2</v>
      </c>
      <c r="S35" s="5">
        <v>1667.2</v>
      </c>
      <c r="AL35" s="5" t="str">
        <f t="shared" si="0"/>
        <v/>
      </c>
      <c r="AN35" s="5" t="str">
        <f t="shared" si="1"/>
        <v/>
      </c>
      <c r="AP35" s="5" t="str">
        <f t="shared" si="2"/>
        <v/>
      </c>
      <c r="AS35" s="5">
        <f>SUM(O35,Q35,S35,U35,W35,Y35,AA35,AC35,AF35,AH35,AJ35)</f>
        <v>2233.08</v>
      </c>
      <c r="AT35" s="11">
        <f t="shared" si="3"/>
        <v>0.41845319957572169</v>
      </c>
      <c r="AU35" s="5">
        <f t="shared" si="4"/>
        <v>418.45319957572173</v>
      </c>
    </row>
    <row r="36" spans="1:47" x14ac:dyDescent="0.25">
      <c r="A36" s="1" t="s">
        <v>126</v>
      </c>
      <c r="B36" s="1" t="s">
        <v>124</v>
      </c>
      <c r="C36" s="1" t="s">
        <v>125</v>
      </c>
      <c r="D36" s="1" t="s">
        <v>72</v>
      </c>
      <c r="E36" s="1" t="s">
        <v>58</v>
      </c>
      <c r="F36" s="1" t="s">
        <v>127</v>
      </c>
      <c r="G36" s="1" t="s">
        <v>113</v>
      </c>
      <c r="H36" s="1" t="s">
        <v>52</v>
      </c>
      <c r="I36" s="2">
        <v>160</v>
      </c>
      <c r="J36" s="2">
        <v>39.15</v>
      </c>
      <c r="K36" s="2">
        <f>SUM(N36,P36,R36,T36,V36,X36,Z36,AB36,AE36,AG36,AI36)</f>
        <v>12.15</v>
      </c>
      <c r="L36" s="2">
        <f>SUM(M36,AD36,AK36,AM36,AO36,AQ36,AR36)</f>
        <v>0</v>
      </c>
      <c r="P36" s="6">
        <v>3</v>
      </c>
      <c r="Q36" s="5">
        <v>5305.125</v>
      </c>
      <c r="R36" s="7">
        <v>6</v>
      </c>
      <c r="S36" s="5">
        <v>4935.1725000000006</v>
      </c>
      <c r="T36" s="8">
        <v>3.15</v>
      </c>
      <c r="U36" s="5">
        <v>596.67525000000001</v>
      </c>
      <c r="AL36" s="5" t="str">
        <f t="shared" si="0"/>
        <v/>
      </c>
      <c r="AN36" s="5" t="str">
        <f t="shared" si="1"/>
        <v/>
      </c>
      <c r="AP36" s="5" t="str">
        <f t="shared" si="2"/>
        <v/>
      </c>
      <c r="AS36" s="5">
        <f>SUM(O36,Q36,S36,U36,W36,Y36,AA36,AC36,AF36,AH36,AJ36)</f>
        <v>10836.972750000001</v>
      </c>
      <c r="AT36" s="11">
        <f t="shared" si="3"/>
        <v>2.030722554029595</v>
      </c>
      <c r="AU36" s="5">
        <f t="shared" si="4"/>
        <v>2030.7225540295949</v>
      </c>
    </row>
    <row r="37" spans="1:47" x14ac:dyDescent="0.25">
      <c r="B37" s="29" t="s">
        <v>134</v>
      </c>
    </row>
    <row r="38" spans="1:47" x14ac:dyDescent="0.25">
      <c r="B38" s="1" t="s">
        <v>132</v>
      </c>
      <c r="C38" s="1" t="s">
        <v>138</v>
      </c>
      <c r="D38" s="1" t="s">
        <v>139</v>
      </c>
      <c r="K38" s="2">
        <f>SUM(N38,P38,R38,T38,V38,X38,Z38,AB38,AE38,AG38,AI38)</f>
        <v>10.33</v>
      </c>
      <c r="L38" s="2">
        <f>SUM(M38,AD38,AK38,AM38,AO38,AQ38,AR38)</f>
        <v>0</v>
      </c>
      <c r="AG38" s="9">
        <v>10.33</v>
      </c>
      <c r="AH38" s="5">
        <v>12649.44</v>
      </c>
      <c r="AL38" s="5" t="str">
        <f t="shared" ref="AL38" si="5">IF(AK38&gt;0,AK38*$AL$1,"")</f>
        <v/>
      </c>
      <c r="AN38" s="5" t="str">
        <f t="shared" ref="AN38" si="6">IF(AM38&gt;0,AM38*$AN$1,"")</f>
        <v/>
      </c>
      <c r="AP38" s="5" t="str">
        <f t="shared" ref="AP38" si="7">IF(AO38&gt;0,AO38*$AP$1,"")</f>
        <v/>
      </c>
      <c r="AS38" s="5">
        <f>SUM(O38,Q38,S38,U38,W38,Y38,AA38,AC38,AF38,AH38,AJ38)</f>
        <v>12649.44</v>
      </c>
      <c r="AT38" s="11">
        <f>(AS38/$AS$49)*100</f>
        <v>2.3703578200696422</v>
      </c>
      <c r="AU38" s="5">
        <f t="shared" ref="AU38" si="8">(AT38/100)*$AU$1</f>
        <v>2370.357820069642</v>
      </c>
    </row>
    <row r="39" spans="1:47" x14ac:dyDescent="0.25">
      <c r="B39" s="29" t="s">
        <v>136</v>
      </c>
    </row>
    <row r="40" spans="1:47" x14ac:dyDescent="0.25">
      <c r="B40" s="1" t="s">
        <v>128</v>
      </c>
      <c r="C40" s="1" t="s">
        <v>141</v>
      </c>
      <c r="D40" s="1" t="s">
        <v>140</v>
      </c>
      <c r="K40" s="2">
        <f>SUM(N40,P40,R40,T40,V40,X40,Z40,AB40,AE40,AG40,AI40)</f>
        <v>2.83</v>
      </c>
      <c r="L40" s="2">
        <f>SUM(M40,AD40,AK40,AM40,AO40,AQ40,AR40)</f>
        <v>0</v>
      </c>
      <c r="AG40" s="9">
        <v>2.83</v>
      </c>
      <c r="AH40" s="5">
        <v>3385.17</v>
      </c>
      <c r="AL40" s="5" t="str">
        <f>IF(AK40&gt;0,AK40*$AL$1,"")</f>
        <v/>
      </c>
      <c r="AN40" s="5" t="str">
        <f>IF(AM40&gt;0,AM40*$AN$1,"")</f>
        <v/>
      </c>
      <c r="AP40" s="5" t="str">
        <f>IF(AO40&gt;0,AO40*$AP$1,"")</f>
        <v/>
      </c>
      <c r="AS40" s="5">
        <f>SUM(O40,Q40,S40,U40,W40,Y40,AA40,AC40,AF40,AH40,AJ40)</f>
        <v>3385.17</v>
      </c>
      <c r="AT40" s="11">
        <f>(AS40/$AS$49)*100</f>
        <v>0.63434145557156296</v>
      </c>
      <c r="AU40" s="5">
        <f>(AT40/100)*$AU$1</f>
        <v>634.34145557156296</v>
      </c>
    </row>
    <row r="41" spans="1:47" x14ac:dyDescent="0.25">
      <c r="B41" s="1" t="s">
        <v>130</v>
      </c>
      <c r="C41" s="1" t="s">
        <v>141</v>
      </c>
      <c r="D41" s="1" t="s">
        <v>140</v>
      </c>
      <c r="K41" s="2">
        <f>SUM(N41,P41,R41,T41,V41,X41,Z41,AB41,AE41,AG41,AI41)</f>
        <v>0.03</v>
      </c>
      <c r="L41" s="2">
        <f>SUM(M41,AD41,AK41,AM41,AO41,AQ41,AR41)</f>
        <v>0</v>
      </c>
      <c r="AG41" s="9">
        <v>0.03</v>
      </c>
      <c r="AH41" s="5">
        <v>24.251999999999999</v>
      </c>
      <c r="AL41" s="5" t="str">
        <f>IF(AK41&gt;0,AK41*$AL$1,"")</f>
        <v/>
      </c>
      <c r="AN41" s="5" t="str">
        <f>IF(AM41&gt;0,AM41*$AN$1,"")</f>
        <v/>
      </c>
      <c r="AP41" s="5" t="str">
        <f>IF(AO41&gt;0,AO41*$AP$1,"")</f>
        <v/>
      </c>
      <c r="AS41" s="5">
        <f>SUM(O41,Q41,S41,U41,W41,Y41,AA41,AC41,AF41,AH41,AJ41)</f>
        <v>24.251999999999999</v>
      </c>
      <c r="AT41" s="11">
        <f>(AS41/$AS$49)*100</f>
        <v>4.5445425135285803E-3</v>
      </c>
      <c r="AU41" s="5">
        <f>(AT41/100)*$AU$1</f>
        <v>4.5445425135285804</v>
      </c>
    </row>
    <row r="42" spans="1:47" x14ac:dyDescent="0.25">
      <c r="B42" s="1" t="s">
        <v>131</v>
      </c>
      <c r="C42" s="1" t="s">
        <v>141</v>
      </c>
      <c r="D42" s="1" t="s">
        <v>140</v>
      </c>
      <c r="K42" s="2">
        <f>SUM(N42,P42,R42,T42,V42,X42,Z42,AB42,AE42,AG42,AI42)</f>
        <v>8.36</v>
      </c>
      <c r="L42" s="2">
        <f>SUM(M42,AD42,AK42,AM42,AO42,AQ42,AR42)</f>
        <v>0</v>
      </c>
      <c r="AG42" s="9">
        <v>8.36</v>
      </c>
      <c r="AH42" s="5">
        <v>8037.52</v>
      </c>
      <c r="AL42" s="5" t="str">
        <f t="shared" ref="AL42:AL48" si="9">IF(AK42&gt;0,AK42*$AL$1,"")</f>
        <v/>
      </c>
      <c r="AN42" s="5" t="str">
        <f t="shared" ref="AN42:AN48" si="10">IF(AM42&gt;0,AM42*$AN$1,"")</f>
        <v/>
      </c>
      <c r="AP42" s="5" t="str">
        <f t="shared" ref="AP42:AP48" si="11">IF(AO42&gt;0,AO42*$AP$1,"")</f>
        <v/>
      </c>
      <c r="AS42" s="5">
        <f>SUM(O42,Q42,S42,U42,W42,Y42,AA42,AC42,AF42,AH42,AJ42)</f>
        <v>8037.52</v>
      </c>
      <c r="AT42" s="11">
        <f>(AS42/$AS$49)*100</f>
        <v>1.5061376935236781</v>
      </c>
      <c r="AU42" s="5">
        <f t="shared" ref="AU42:AU48" si="12">(AT42/100)*$AU$1</f>
        <v>1506.1376935236781</v>
      </c>
    </row>
    <row r="43" spans="1:47" x14ac:dyDescent="0.25">
      <c r="B43" s="29" t="s">
        <v>135</v>
      </c>
    </row>
    <row r="44" spans="1:47" x14ac:dyDescent="0.25">
      <c r="B44" s="1" t="s">
        <v>128</v>
      </c>
      <c r="C44" s="1" t="s">
        <v>142</v>
      </c>
      <c r="D44" s="1" t="s">
        <v>72</v>
      </c>
      <c r="K44" s="2">
        <f>SUM(N44,P44,R44,T44,V44,X44,Z44,AB44,AE44,AG44,AI44)</f>
        <v>2.94</v>
      </c>
      <c r="L44" s="2">
        <f>SUM(M44,AD44,AK44,AM44,AO44,AQ44,AR44)</f>
        <v>0</v>
      </c>
      <c r="AG44" s="9">
        <v>2.94</v>
      </c>
      <c r="AH44" s="5">
        <v>3298.27</v>
      </c>
      <c r="AL44" s="5" t="str">
        <f t="shared" ref="AL44:AL47" si="13">IF(AK44&gt;0,AK44*$AL$1,"")</f>
        <v/>
      </c>
      <c r="AN44" s="5" t="str">
        <f t="shared" ref="AN44:AN47" si="14">IF(AM44&gt;0,AM44*$AN$1,"")</f>
        <v/>
      </c>
      <c r="AP44" s="5" t="str">
        <f t="shared" ref="AP44:AP47" si="15">IF(AO44&gt;0,AO44*$AP$1,"")</f>
        <v/>
      </c>
      <c r="AS44" s="5">
        <f>SUM(O44,Q44,S44,U44,W44,Y44,AA44,AC44,AF44,AH44,AJ44)</f>
        <v>3298.27</v>
      </c>
      <c r="AT44" s="11">
        <f>(AS44/$AS$49)*100</f>
        <v>0.61805740706316636</v>
      </c>
      <c r="AU44" s="5">
        <f t="shared" ref="AU44:AU47" si="16">(AT44/100)*$AU$1</f>
        <v>618.05740706316635</v>
      </c>
    </row>
    <row r="45" spans="1:47" x14ac:dyDescent="0.25">
      <c r="B45" s="1" t="s">
        <v>129</v>
      </c>
      <c r="C45" s="1" t="s">
        <v>142</v>
      </c>
      <c r="D45" s="1" t="s">
        <v>72</v>
      </c>
      <c r="K45" s="2">
        <f>SUM(N45,P45,R45,T45,V45,X45,Z45,AB45,AE45,AG45,AI45)</f>
        <v>2.52</v>
      </c>
      <c r="L45" s="2">
        <f>SUM(M45,AD45,AK45,AM45,AO45,AQ45,AR45)</f>
        <v>0</v>
      </c>
      <c r="AG45" s="9">
        <v>2.52</v>
      </c>
      <c r="AH45" s="5">
        <v>2037.17</v>
      </c>
      <c r="AL45" s="5" t="str">
        <f t="shared" si="13"/>
        <v/>
      </c>
      <c r="AN45" s="5" t="str">
        <f t="shared" si="14"/>
        <v/>
      </c>
      <c r="AP45" s="5" t="str">
        <f t="shared" si="15"/>
        <v/>
      </c>
      <c r="AS45" s="5">
        <f>SUM(O45,Q45,S45,U45,W45,Y45,AA45,AC45,AF45,AH45,AJ45)</f>
        <v>2037.17</v>
      </c>
      <c r="AT45" s="11">
        <f>(AS45/$AS$49)*100</f>
        <v>0.38174194591312133</v>
      </c>
      <c r="AU45" s="5">
        <f t="shared" si="16"/>
        <v>381.74194591312136</v>
      </c>
    </row>
    <row r="46" spans="1:47" x14ac:dyDescent="0.25">
      <c r="B46" s="1" t="s">
        <v>130</v>
      </c>
      <c r="C46" s="1" t="s">
        <v>142</v>
      </c>
      <c r="D46" s="1" t="s">
        <v>72</v>
      </c>
      <c r="K46" s="2">
        <f>SUM(N46,P46,R46,T46,V46,X46,Z46,AB46,AE46,AG46,AI46)</f>
        <v>1.26</v>
      </c>
      <c r="L46" s="2">
        <f>SUM(M46,AD46,AK46,AM46,AO46,AQ46,AR46)</f>
        <v>0</v>
      </c>
      <c r="AG46" s="9">
        <v>1.26</v>
      </c>
      <c r="AH46" s="5">
        <v>1018.5839999999999</v>
      </c>
      <c r="AL46" s="5" t="str">
        <f t="shared" si="13"/>
        <v/>
      </c>
      <c r="AN46" s="5" t="str">
        <f t="shared" si="14"/>
        <v/>
      </c>
      <c r="AP46" s="5" t="str">
        <f t="shared" si="15"/>
        <v/>
      </c>
      <c r="AS46" s="5">
        <f>SUM(O46,Q46,S46,U46,W46,Y46,AA46,AC46,AF46,AH46,AJ46)</f>
        <v>1018.5839999999999</v>
      </c>
      <c r="AT46" s="11">
        <f>(AS46/$AS$49)*100</f>
        <v>0.19087078556820036</v>
      </c>
      <c r="AU46" s="5">
        <f t="shared" si="16"/>
        <v>190.87078556820038</v>
      </c>
    </row>
    <row r="47" spans="1:47" x14ac:dyDescent="0.25">
      <c r="B47" s="1" t="s">
        <v>130</v>
      </c>
      <c r="C47" s="1" t="s">
        <v>142</v>
      </c>
      <c r="D47" s="1" t="s">
        <v>72</v>
      </c>
      <c r="K47" s="2">
        <f>SUM(N47,P47,R47,T47,V47,X47,Z47,AB47,AE47,AG47,AI47)</f>
        <v>3.03</v>
      </c>
      <c r="L47" s="2">
        <f>SUM(M47,AD47,AK47,AM47,AO47,AQ47,AR47)</f>
        <v>0</v>
      </c>
      <c r="AG47" s="9">
        <v>3.03</v>
      </c>
      <c r="AH47" s="5">
        <v>2449.4499999999998</v>
      </c>
      <c r="AL47" s="5" t="str">
        <f t="shared" si="13"/>
        <v/>
      </c>
      <c r="AN47" s="5" t="str">
        <f t="shared" si="14"/>
        <v/>
      </c>
      <c r="AP47" s="5" t="str">
        <f t="shared" si="15"/>
        <v/>
      </c>
      <c r="AS47" s="5">
        <f>SUM(O47,Q47,S47,U47,W47,Y47,AA47,AC47,AF47,AH47,AJ47)</f>
        <v>2449.4499999999998</v>
      </c>
      <c r="AT47" s="11">
        <f>(AS47/$AS$49)*100</f>
        <v>0.45899841908966604</v>
      </c>
      <c r="AU47" s="5">
        <f t="shared" si="16"/>
        <v>458.99841908966607</v>
      </c>
    </row>
    <row r="48" spans="1:47" ht="15.75" thickBot="1" x14ac:dyDescent="0.3">
      <c r="B48" s="1" t="s">
        <v>131</v>
      </c>
      <c r="C48" s="1" t="s">
        <v>142</v>
      </c>
      <c r="D48" s="1" t="s">
        <v>72</v>
      </c>
      <c r="K48" s="2">
        <f>SUM(N48,P48,R48,T48,V48,X48,Z48,AB48,AE48,AG48,AI48)</f>
        <v>0.04</v>
      </c>
      <c r="L48" s="2">
        <f>SUM(M48,AD48,AK48,AM48,AO48,AQ48,AR48)</f>
        <v>0</v>
      </c>
      <c r="AG48" s="9">
        <v>0.04</v>
      </c>
      <c r="AH48" s="5">
        <v>32.340000000000003</v>
      </c>
      <c r="AL48" s="5" t="str">
        <f t="shared" si="9"/>
        <v/>
      </c>
      <c r="AN48" s="5" t="str">
        <f t="shared" si="10"/>
        <v/>
      </c>
      <c r="AP48" s="5" t="str">
        <f t="shared" si="11"/>
        <v/>
      </c>
      <c r="AS48" s="5">
        <f>SUM(O48,Q48,S48,U48,W48,Y48,AA48,AC48,AF48,AH48,AJ48)</f>
        <v>32.340000000000003</v>
      </c>
      <c r="AT48" s="11">
        <f>(AS48/$AS$49)*100</f>
        <v>6.0601395714792311E-3</v>
      </c>
      <c r="AU48" s="5">
        <f t="shared" si="12"/>
        <v>6.0601395714792314</v>
      </c>
    </row>
    <row r="49" spans="1:47" ht="15.75" thickTop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>
        <f t="shared" ref="K49:AU49" si="17">SUM(K3:K48)</f>
        <v>567.58999999999992</v>
      </c>
      <c r="L49" s="20">
        <f t="shared" si="17"/>
        <v>0.88</v>
      </c>
      <c r="M49" s="21">
        <f t="shared" si="17"/>
        <v>0.88</v>
      </c>
      <c r="N49" s="22">
        <f t="shared" si="17"/>
        <v>47.800000000000004</v>
      </c>
      <c r="O49" s="23">
        <f t="shared" si="17"/>
        <v>83685.472500000003</v>
      </c>
      <c r="P49" s="24">
        <f t="shared" si="17"/>
        <v>196.02</v>
      </c>
      <c r="Q49" s="23">
        <f t="shared" si="17"/>
        <v>256237.53750000003</v>
      </c>
      <c r="R49" s="25">
        <f t="shared" si="17"/>
        <v>222.95000000000007</v>
      </c>
      <c r="S49" s="23">
        <f t="shared" si="17"/>
        <v>149098.48250000004</v>
      </c>
      <c r="T49" s="26">
        <f t="shared" si="17"/>
        <v>50.38</v>
      </c>
      <c r="U49" s="23">
        <f t="shared" si="17"/>
        <v>10537.745999999997</v>
      </c>
      <c r="V49" s="20">
        <f t="shared" si="17"/>
        <v>0</v>
      </c>
      <c r="W49" s="23">
        <f t="shared" si="17"/>
        <v>0</v>
      </c>
      <c r="X49" s="20">
        <f t="shared" si="17"/>
        <v>0</v>
      </c>
      <c r="Y49" s="23">
        <f t="shared" si="17"/>
        <v>0</v>
      </c>
      <c r="Z49" s="27">
        <f t="shared" si="17"/>
        <v>9.11</v>
      </c>
      <c r="AA49" s="23">
        <f t="shared" si="17"/>
        <v>595.81560000000002</v>
      </c>
      <c r="AB49" s="28">
        <f t="shared" si="17"/>
        <v>9.9899999999999984</v>
      </c>
      <c r="AC49" s="23">
        <f t="shared" si="17"/>
        <v>563.82540000000006</v>
      </c>
      <c r="AD49" s="20">
        <f t="shared" si="17"/>
        <v>0</v>
      </c>
      <c r="AE49" s="20">
        <f t="shared" si="17"/>
        <v>0</v>
      </c>
      <c r="AF49" s="23">
        <f t="shared" si="17"/>
        <v>0</v>
      </c>
      <c r="AG49" s="27">
        <f t="shared" si="17"/>
        <v>31.34</v>
      </c>
      <c r="AH49" s="23">
        <f t="shared" si="17"/>
        <v>32932.195999999996</v>
      </c>
      <c r="AI49" s="20">
        <f t="shared" si="17"/>
        <v>0</v>
      </c>
      <c r="AJ49" s="23">
        <f t="shared" si="17"/>
        <v>0</v>
      </c>
      <c r="AK49" s="21">
        <f t="shared" si="17"/>
        <v>0</v>
      </c>
      <c r="AL49" s="23">
        <f t="shared" si="17"/>
        <v>0</v>
      </c>
      <c r="AM49" s="21">
        <f t="shared" si="17"/>
        <v>0</v>
      </c>
      <c r="AN49" s="23">
        <f t="shared" si="17"/>
        <v>0</v>
      </c>
      <c r="AO49" s="20">
        <f t="shared" si="17"/>
        <v>0</v>
      </c>
      <c r="AP49" s="23">
        <f t="shared" si="17"/>
        <v>0</v>
      </c>
      <c r="AQ49" s="20">
        <f t="shared" si="17"/>
        <v>0</v>
      </c>
      <c r="AR49" s="20">
        <f t="shared" si="17"/>
        <v>0</v>
      </c>
      <c r="AS49" s="23">
        <f t="shared" si="17"/>
        <v>533651.07549999992</v>
      </c>
      <c r="AT49" s="20">
        <f t="shared" si="17"/>
        <v>100</v>
      </c>
      <c r="AU49" s="23">
        <f t="shared" si="17"/>
        <v>100000</v>
      </c>
    </row>
    <row r="52" spans="1:47" x14ac:dyDescent="0.25">
      <c r="B52" s="29" t="s">
        <v>133</v>
      </c>
      <c r="C52" s="1">
        <f>SUM(K49,L49)</f>
        <v>568.46999999999991</v>
      </c>
    </row>
  </sheetData>
  <autoFilter ref="A2:AU49" xr:uid="{00000000-0001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C80597-209A-4C4A-8BA1-599515D7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DF88F-564B-4DAD-BF41-948E50D98E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2023-08-18T21:27:11Z</dcterms:created>
  <dcterms:modified xsi:type="dcterms:W3CDTF">2024-01-15T18:36:53Z</dcterms:modified>
</cp:coreProperties>
</file>