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34 BR 9/"/>
    </mc:Choice>
  </mc:AlternateContent>
  <xr:revisionPtr revIDLastSave="0" documentId="8_{2367D313-4FC4-490B-BC08-05610AA428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6" i="1" l="1"/>
  <c r="AQ26" i="1"/>
  <c r="AO26" i="1"/>
  <c r="AM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AS23" i="1"/>
  <c r="AP23" i="1"/>
  <c r="AN23" i="1"/>
  <c r="AL23" i="1"/>
  <c r="L23" i="1"/>
  <c r="K23" i="1"/>
  <c r="AS25" i="1"/>
  <c r="AP25" i="1"/>
  <c r="AN25" i="1"/>
  <c r="AL25" i="1"/>
  <c r="L25" i="1"/>
  <c r="K25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L26" i="1" l="1"/>
  <c r="AN26" i="1"/>
  <c r="L26" i="1"/>
  <c r="AS26" i="1"/>
  <c r="AT5" i="1" s="1"/>
  <c r="AU5" i="1" s="1"/>
  <c r="K26" i="1"/>
  <c r="AP26" i="1"/>
  <c r="AT13" i="1"/>
  <c r="AU13" i="1" s="1"/>
  <c r="AT4" i="1"/>
  <c r="AU4" i="1" s="1"/>
  <c r="AT14" i="1"/>
  <c r="AU14" i="1" s="1"/>
  <c r="AT12" i="1" l="1"/>
  <c r="AU12" i="1" s="1"/>
  <c r="AT15" i="1"/>
  <c r="AU15" i="1" s="1"/>
  <c r="AT17" i="1"/>
  <c r="AU17" i="1" s="1"/>
  <c r="AT11" i="1"/>
  <c r="AU11" i="1" s="1"/>
  <c r="C29" i="1"/>
  <c r="AT7" i="1"/>
  <c r="AU7" i="1" s="1"/>
  <c r="AT16" i="1"/>
  <c r="AU16" i="1" s="1"/>
  <c r="AT25" i="1"/>
  <c r="AU25" i="1" s="1"/>
  <c r="AT20" i="1"/>
  <c r="AU20" i="1" s="1"/>
  <c r="AT9" i="1"/>
  <c r="AU9" i="1" s="1"/>
  <c r="AT10" i="1"/>
  <c r="AU10" i="1" s="1"/>
  <c r="AT18" i="1"/>
  <c r="AU18" i="1" s="1"/>
  <c r="AT8" i="1"/>
  <c r="AU8" i="1" s="1"/>
  <c r="AT6" i="1"/>
  <c r="AU6" i="1" s="1"/>
  <c r="AT23" i="1"/>
  <c r="AU23" i="1" s="1"/>
  <c r="AT19" i="1"/>
  <c r="AU19" i="1" s="1"/>
  <c r="AT3" i="1"/>
  <c r="AU3" i="1" s="1"/>
  <c r="AT21" i="1"/>
  <c r="AU21" i="1" s="1"/>
  <c r="AT26" i="1" l="1"/>
  <c r="AU26" i="1"/>
</calcChain>
</file>

<file path=xl/sharedStrings.xml><?xml version="1.0" encoding="utf-8"?>
<sst xmlns="http://schemas.openxmlformats.org/spreadsheetml/2006/main" count="210" uniqueCount="111">
  <si>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</si>
  <si>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</si>
  <si>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</si>
  <si>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</si>
  <si>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</si>
  <si>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</si>
  <si>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</si>
  <si>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</si>
  <si>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</si>
  <si>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</si>
  <si>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</si>
  <si>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</si>
  <si>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</si>
  <si>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</si>
  <si>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</si>
  <si>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</si>
  <si>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</si>
  <si>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</si>
  <si>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</si>
  <si>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</si>
  <si>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</si>
  <si>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</si>
  <si>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</si>
  <si>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</si>
  <si>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</si>
  <si>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</si>
  <si>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</si>
  <si>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</si>
  <si>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</si>
  <si>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</si>
  <si>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</si>
  <si>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</si>
  <si>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</si>
  <si>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</si>
  <si>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</si>
  <si>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</si>
  <si>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</si>
  <si>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</si>
  <si>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</si>
  <si>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</si>
  <si>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</si>
  <si>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</si>
  <si>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</si>
  <si>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</si>
  <si>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</si>
  <si>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</si>
  <si>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</si>
  <si>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</si>
  <si>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</si>
  <si>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08-0105-000</t>
  </si>
  <si>
    <t>SABOE, BARBARA</t>
  </si>
  <si>
    <t>16820 SE 41ST CIR</t>
  </si>
  <si>
    <t>VANCOUVER WA 98683</t>
  </si>
  <si>
    <t>SWSW</t>
  </si>
  <si>
    <t>17</t>
  </si>
  <si>
    <t>117</t>
  </si>
  <si>
    <t>042</t>
  </si>
  <si>
    <t>NWSW</t>
  </si>
  <si>
    <t>08-0105-010</t>
  </si>
  <si>
    <t>HUSTAD, BLAINE &amp; JOYCE</t>
  </si>
  <si>
    <t>1916 341ST AVE</t>
  </si>
  <si>
    <t>DAWSON, MN 56232</t>
  </si>
  <si>
    <t>08-0105-900</t>
  </si>
  <si>
    <t>STATE OF MINNESOTA - DOT</t>
  </si>
  <si>
    <t>2505 TRANSPORTATION ROAD</t>
  </si>
  <si>
    <t>WILLMAR, MN 56201</t>
  </si>
  <si>
    <t>08-0108-000</t>
  </si>
  <si>
    <t>CHASTEK, CRAIG &amp; CAPUTA,KIM CHASTEK</t>
  </si>
  <si>
    <t>1931 341ST AVENUE</t>
  </si>
  <si>
    <t>SESW</t>
  </si>
  <si>
    <t>18</t>
  </si>
  <si>
    <t>SESE</t>
  </si>
  <si>
    <t>NESE</t>
  </si>
  <si>
    <t>NWSE</t>
  </si>
  <si>
    <t>SWSE</t>
  </si>
  <si>
    <t>08-0111-010</t>
  </si>
  <si>
    <t>OLSON, AARON &amp; ILSE</t>
  </si>
  <si>
    <t>3345 HWY 212</t>
  </si>
  <si>
    <t>NENW</t>
  </si>
  <si>
    <t>19</t>
  </si>
  <si>
    <t>NWNE</t>
  </si>
  <si>
    <t>08-0111-030</t>
  </si>
  <si>
    <t>VIESSMAN, ANNETTE</t>
  </si>
  <si>
    <t>1437 N LAKEVIEW DR</t>
  </si>
  <si>
    <t>GREENVILLE SD 57239</t>
  </si>
  <si>
    <t>SWNE</t>
  </si>
  <si>
    <t>08-0114-000</t>
  </si>
  <si>
    <t>ESTLING, CARLA</t>
  </si>
  <si>
    <t>1855 341ST AVE</t>
  </si>
  <si>
    <t>DAWSON MN 56232</t>
  </si>
  <si>
    <t>SENE</t>
  </si>
  <si>
    <t>08-0114-010</t>
  </si>
  <si>
    <t>ESTLING, DAVID &amp; CARLA</t>
  </si>
  <si>
    <t>08-0115-000</t>
  </si>
  <si>
    <t>CHASTEK, CRAIG</t>
  </si>
  <si>
    <t>NENE</t>
  </si>
  <si>
    <t>08-0116-000</t>
  </si>
  <si>
    <t>HANSON, GAIL</t>
  </si>
  <si>
    <t>4176 280TH AVE</t>
  </si>
  <si>
    <t>CLARKFIELD MN 56223</t>
  </si>
  <si>
    <t>NWNW</t>
  </si>
  <si>
    <t>20</t>
  </si>
  <si>
    <t>08-0117-900</t>
  </si>
  <si>
    <t>341ST AVE</t>
  </si>
  <si>
    <t>HWY 212</t>
  </si>
  <si>
    <t>TOTAL WATERSHED ACRES:</t>
  </si>
  <si>
    <t>BAXTER TWP RDS</t>
  </si>
  <si>
    <t>MONTEVIDEO, MN 56265</t>
  </si>
  <si>
    <t>BAXTER TWP, C/O JEFFREY JOHNSON 2195 361ST AVE</t>
  </si>
  <si>
    <t>MN STATE HWY</t>
  </si>
  <si>
    <t>WILLMAR MN 56201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</si>
</sst>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"/>
  <sheetViews>
    <sheetView tabSelected="1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D37" sqref="D37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48.14062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customWidth="1"/>
    <col min="23" max="23" width="17.7109375" style="5" customWidth="1"/>
    <col min="24" max="24" width="17.7109375" style="2" customWidth="1"/>
    <col min="25" max="25" width="17.7109375" style="5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customWidth="1"/>
    <col min="32" max="32" width="17.7109375" style="5" customWidth="1"/>
    <col min="33" max="33" width="17.7109375" style="9" customWidth="1"/>
    <col min="34" max="34" width="17.7109375" style="5" customWidth="1"/>
    <col min="35" max="35" width="19.7109375" style="2" customWidth="1"/>
    <col min="36" max="36" width="19.7109375" style="5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customWidth="1"/>
    <col min="42" max="42" width="17.7109375" style="5" customWidth="1"/>
    <col min="43" max="44" width="17.7109375" style="2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115.09</v>
      </c>
      <c r="J3" s="2">
        <v>32.08</v>
      </c>
      <c r="K3" s="2">
        <f t="shared" ref="K3:K25" si="0">SUM(N3,P3,R3,T3,V3,X3,Z3,AB3,AE3,AG3,AI3)</f>
        <v>13.44</v>
      </c>
      <c r="L3" s="2">
        <f t="shared" ref="L3:L25" si="1">SUM(M3,AD3,AK3,AM3,AO3,AQ3,AR3)</f>
        <v>0</v>
      </c>
      <c r="N3" s="4">
        <v>1.57</v>
      </c>
      <c r="O3" s="5">
        <v>2206.6350000000002</v>
      </c>
      <c r="P3" s="6">
        <v>4.4800000000000004</v>
      </c>
      <c r="Q3" s="5">
        <v>4641.2800000000007</v>
      </c>
      <c r="R3" s="7">
        <v>3.84</v>
      </c>
      <c r="S3" s="5">
        <v>1593.6</v>
      </c>
      <c r="T3" s="8">
        <v>3.27</v>
      </c>
      <c r="U3" s="5">
        <v>407.11500000000001</v>
      </c>
      <c r="Z3" s="9">
        <v>0.25</v>
      </c>
      <c r="AA3" s="5">
        <v>12.45</v>
      </c>
      <c r="AB3" s="10">
        <v>0.03</v>
      </c>
      <c r="AC3" s="5">
        <v>1.3446</v>
      </c>
      <c r="AL3" s="5" t="str">
        <f t="shared" ref="AL3:AL25" si="2">IF(AK3&gt;0,AK3*$AL$1,"")</f>
        <v/>
      </c>
      <c r="AN3" s="5" t="str">
        <f t="shared" ref="AN3:AN25" si="3">IF(AM3&gt;0,AM3*$AN$1,"")</f>
        <v/>
      </c>
      <c r="AP3" s="5" t="str">
        <f t="shared" ref="AP3:AP25" si="4">IF(AO3&gt;0,AO3*$AP$1,"")</f>
        <v/>
      </c>
      <c r="AS3" s="5">
        <f t="shared" ref="AS3:AS25" si="5">SUM(O3,Q3,S3,U3,W3,Y3,AA3,AC3,AF3,AH3,AJ3)</f>
        <v>8862.4246000000021</v>
      </c>
      <c r="AT3" s="11">
        <f>(AS3/$AS$26)*100</f>
        <v>3.410579670394748</v>
      </c>
      <c r="AU3" s="5">
        <f t="shared" ref="AU3:AU25" si="6">(AT3/100)*$AU$1</f>
        <v>3410.5796703947476</v>
      </c>
    </row>
    <row r="4" spans="1:47" x14ac:dyDescent="0.25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115.09</v>
      </c>
      <c r="J4" s="2">
        <v>40.729999999999997</v>
      </c>
      <c r="K4" s="2">
        <f t="shared" si="0"/>
        <v>0.3</v>
      </c>
      <c r="L4" s="2">
        <f t="shared" si="1"/>
        <v>0</v>
      </c>
      <c r="R4" s="7">
        <v>0.18</v>
      </c>
      <c r="S4" s="5">
        <v>74.7</v>
      </c>
      <c r="T4" s="8">
        <v>0.12</v>
      </c>
      <c r="U4" s="5">
        <v>14.94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89.64</v>
      </c>
      <c r="AT4" s="11">
        <f>(AS4/$AS$26)*100</f>
        <v>3.4496695368690086E-2</v>
      </c>
      <c r="AU4" s="5">
        <f t="shared" si="6"/>
        <v>34.496695368690084</v>
      </c>
    </row>
    <row r="5" spans="1:47" x14ac:dyDescent="0.25">
      <c r="A5" s="1" t="s">
        <v>58</v>
      </c>
      <c r="B5" s="1" t="s">
        <v>59</v>
      </c>
      <c r="C5" s="1" t="s">
        <v>60</v>
      </c>
      <c r="D5" s="1" t="s">
        <v>61</v>
      </c>
      <c r="E5" s="1" t="s">
        <v>53</v>
      </c>
      <c r="F5" s="1" t="s">
        <v>54</v>
      </c>
      <c r="G5" s="1" t="s">
        <v>55</v>
      </c>
      <c r="H5" s="1" t="s">
        <v>56</v>
      </c>
      <c r="I5" s="2">
        <v>3.33</v>
      </c>
      <c r="J5" s="2">
        <v>3.33</v>
      </c>
      <c r="K5" s="2">
        <f t="shared" si="0"/>
        <v>1.37</v>
      </c>
      <c r="L5" s="2">
        <f t="shared" si="1"/>
        <v>0</v>
      </c>
      <c r="P5" s="6">
        <v>0.01</v>
      </c>
      <c r="Q5" s="5">
        <v>10.36</v>
      </c>
      <c r="R5" s="7">
        <v>0.01</v>
      </c>
      <c r="S5" s="5">
        <v>4.1500000000000004</v>
      </c>
      <c r="Z5" s="9">
        <v>1.21</v>
      </c>
      <c r="AA5" s="5">
        <v>60.258000000000003</v>
      </c>
      <c r="AB5" s="10">
        <v>0.14000000000000001</v>
      </c>
      <c r="AC5" s="5">
        <v>6.2748000000000008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81.0428</v>
      </c>
      <c r="AT5" s="11">
        <f>(AS5/$AS$26)*100</f>
        <v>3.1188183661598364E-2</v>
      </c>
      <c r="AU5" s="5">
        <f t="shared" si="6"/>
        <v>31.188183661598366</v>
      </c>
    </row>
    <row r="6" spans="1:47" x14ac:dyDescent="0.25">
      <c r="A6" s="1" t="s">
        <v>62</v>
      </c>
      <c r="B6" s="1" t="s">
        <v>63</v>
      </c>
      <c r="C6" s="1" t="s">
        <v>64</v>
      </c>
      <c r="D6" s="1" t="s">
        <v>65</v>
      </c>
      <c r="E6" s="1" t="s">
        <v>53</v>
      </c>
      <c r="F6" s="1" t="s">
        <v>54</v>
      </c>
      <c r="G6" s="1" t="s">
        <v>55</v>
      </c>
      <c r="H6" s="1" t="s">
        <v>56</v>
      </c>
      <c r="I6" s="2">
        <v>1.58</v>
      </c>
      <c r="J6" s="2">
        <v>1.1100000000000001</v>
      </c>
      <c r="K6" s="2">
        <f t="shared" si="0"/>
        <v>0.72</v>
      </c>
      <c r="L6" s="2">
        <f t="shared" si="1"/>
        <v>0</v>
      </c>
      <c r="P6" s="6">
        <v>0.53</v>
      </c>
      <c r="Q6" s="5">
        <v>549.08000000000004</v>
      </c>
      <c r="R6" s="7">
        <v>0.19</v>
      </c>
      <c r="S6" s="5">
        <v>78.849999999999994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627.93000000000006</v>
      </c>
      <c r="AT6" s="11">
        <f>(AS6/$AS$26)*100</f>
        <v>0.24165004376240037</v>
      </c>
      <c r="AU6" s="5">
        <f t="shared" si="6"/>
        <v>241.65004376240037</v>
      </c>
    </row>
    <row r="7" spans="1:47" x14ac:dyDescent="0.25">
      <c r="A7" s="1" t="s">
        <v>66</v>
      </c>
      <c r="B7" s="1" t="s">
        <v>67</v>
      </c>
      <c r="C7" s="1" t="s">
        <v>68</v>
      </c>
      <c r="D7" s="1" t="s">
        <v>61</v>
      </c>
      <c r="E7" s="1" t="s">
        <v>69</v>
      </c>
      <c r="F7" s="1" t="s">
        <v>70</v>
      </c>
      <c r="G7" s="1" t="s">
        <v>55</v>
      </c>
      <c r="H7" s="1" t="s">
        <v>56</v>
      </c>
      <c r="I7" s="2">
        <v>235.32</v>
      </c>
      <c r="J7" s="2">
        <v>33.14</v>
      </c>
      <c r="K7" s="2">
        <f t="shared" si="0"/>
        <v>19.55</v>
      </c>
      <c r="L7" s="2">
        <f t="shared" si="1"/>
        <v>0</v>
      </c>
      <c r="P7" s="6">
        <v>12.67</v>
      </c>
      <c r="Q7" s="5">
        <v>18811.169999999998</v>
      </c>
      <c r="R7" s="7">
        <v>6.88</v>
      </c>
      <c r="S7" s="5">
        <v>4222.625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23033.794999999998</v>
      </c>
      <c r="AT7" s="11">
        <f>(AS7/$AS$26)*100</f>
        <v>8.8642325892442759</v>
      </c>
      <c r="AU7" s="5">
        <f t="shared" si="6"/>
        <v>8864.232589244275</v>
      </c>
    </row>
    <row r="8" spans="1:47" x14ac:dyDescent="0.25">
      <c r="A8" s="1" t="s">
        <v>66</v>
      </c>
      <c r="B8" s="1" t="s">
        <v>67</v>
      </c>
      <c r="C8" s="1" t="s">
        <v>68</v>
      </c>
      <c r="D8" s="1" t="s">
        <v>61</v>
      </c>
      <c r="E8" s="1" t="s">
        <v>71</v>
      </c>
      <c r="F8" s="1" t="s">
        <v>70</v>
      </c>
      <c r="G8" s="1" t="s">
        <v>55</v>
      </c>
      <c r="H8" s="1" t="s">
        <v>56</v>
      </c>
      <c r="I8" s="2">
        <v>235.32</v>
      </c>
      <c r="J8" s="2">
        <v>34.409999999999997</v>
      </c>
      <c r="K8" s="2">
        <f t="shared" si="0"/>
        <v>34.409999999999997</v>
      </c>
      <c r="L8" s="2">
        <f t="shared" si="1"/>
        <v>0</v>
      </c>
      <c r="N8" s="4">
        <v>0.4</v>
      </c>
      <c r="O8" s="5">
        <v>562.20000000000005</v>
      </c>
      <c r="P8" s="6">
        <v>19.52</v>
      </c>
      <c r="Q8" s="5">
        <v>20222.72</v>
      </c>
      <c r="R8" s="7">
        <v>14.49</v>
      </c>
      <c r="S8" s="5">
        <v>6013.35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26798.270000000004</v>
      </c>
      <c r="AT8" s="11">
        <f>(AS8/$AS$26)*100</f>
        <v>10.312937936165849</v>
      </c>
      <c r="AU8" s="5">
        <f t="shared" si="6"/>
        <v>10312.937936165848</v>
      </c>
    </row>
    <row r="9" spans="1:47" x14ac:dyDescent="0.25">
      <c r="A9" s="1" t="s">
        <v>66</v>
      </c>
      <c r="B9" s="1" t="s">
        <v>67</v>
      </c>
      <c r="C9" s="1" t="s">
        <v>68</v>
      </c>
      <c r="D9" s="1" t="s">
        <v>61</v>
      </c>
      <c r="E9" s="1" t="s">
        <v>72</v>
      </c>
      <c r="F9" s="1" t="s">
        <v>70</v>
      </c>
      <c r="G9" s="1" t="s">
        <v>55</v>
      </c>
      <c r="H9" s="1" t="s">
        <v>56</v>
      </c>
      <c r="I9" s="2">
        <v>235.32</v>
      </c>
      <c r="J9" s="2">
        <v>37.46</v>
      </c>
      <c r="K9" s="2">
        <f t="shared" si="0"/>
        <v>8.02</v>
      </c>
      <c r="L9" s="2">
        <f t="shared" si="1"/>
        <v>0</v>
      </c>
      <c r="P9" s="6">
        <v>0.11</v>
      </c>
      <c r="Q9" s="5">
        <v>113.96</v>
      </c>
      <c r="R9" s="7">
        <v>6.56</v>
      </c>
      <c r="S9" s="5">
        <v>2943.3874999999998</v>
      </c>
      <c r="T9" s="8">
        <v>0.08</v>
      </c>
      <c r="U9" s="5">
        <v>9.9600000000000009</v>
      </c>
      <c r="AB9" s="10">
        <v>1.27</v>
      </c>
      <c r="AC9" s="5">
        <v>57.705750000000002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3125.01325</v>
      </c>
      <c r="AT9" s="11">
        <f>(AS9/$AS$26)*100</f>
        <v>1.2026174710884667</v>
      </c>
      <c r="AU9" s="5">
        <f t="shared" si="6"/>
        <v>1202.6174710884668</v>
      </c>
    </row>
    <row r="10" spans="1:47" x14ac:dyDescent="0.25">
      <c r="A10" s="1" t="s">
        <v>66</v>
      </c>
      <c r="B10" s="1" t="s">
        <v>67</v>
      </c>
      <c r="C10" s="1" t="s">
        <v>68</v>
      </c>
      <c r="D10" s="1" t="s">
        <v>61</v>
      </c>
      <c r="E10" s="1" t="s">
        <v>73</v>
      </c>
      <c r="F10" s="1" t="s">
        <v>70</v>
      </c>
      <c r="G10" s="1" t="s">
        <v>55</v>
      </c>
      <c r="H10" s="1" t="s">
        <v>56</v>
      </c>
      <c r="I10" s="2">
        <v>235.32</v>
      </c>
      <c r="J10" s="2">
        <v>43.6</v>
      </c>
      <c r="K10" s="2">
        <f t="shared" si="0"/>
        <v>10.64</v>
      </c>
      <c r="L10" s="2">
        <f t="shared" si="1"/>
        <v>0</v>
      </c>
      <c r="N10" s="4">
        <v>1.76</v>
      </c>
      <c r="O10" s="5">
        <v>3092.1</v>
      </c>
      <c r="P10" s="6">
        <v>5.57</v>
      </c>
      <c r="Q10" s="5">
        <v>7213.1500000000005</v>
      </c>
      <c r="R10" s="7">
        <v>3.31</v>
      </c>
      <c r="S10" s="5">
        <v>1689.05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11994.3</v>
      </c>
      <c r="AT10" s="11">
        <f>(AS10/$AS$26)*100</f>
        <v>4.6158379435595664</v>
      </c>
      <c r="AU10" s="5">
        <f t="shared" si="6"/>
        <v>4615.8379435595662</v>
      </c>
    </row>
    <row r="11" spans="1:47" x14ac:dyDescent="0.25">
      <c r="A11" s="1" t="s">
        <v>66</v>
      </c>
      <c r="B11" s="1" t="s">
        <v>67</v>
      </c>
      <c r="C11" s="1" t="s">
        <v>68</v>
      </c>
      <c r="D11" s="1" t="s">
        <v>61</v>
      </c>
      <c r="E11" s="1" t="s">
        <v>74</v>
      </c>
      <c r="F11" s="1" t="s">
        <v>70</v>
      </c>
      <c r="G11" s="1" t="s">
        <v>55</v>
      </c>
      <c r="H11" s="1" t="s">
        <v>56</v>
      </c>
      <c r="I11" s="2">
        <v>235.32</v>
      </c>
      <c r="J11" s="2">
        <v>36.74</v>
      </c>
      <c r="K11" s="2">
        <f t="shared" si="0"/>
        <v>36.729999999999997</v>
      </c>
      <c r="L11" s="2">
        <f t="shared" si="1"/>
        <v>0</v>
      </c>
      <c r="N11" s="4">
        <v>2.31</v>
      </c>
      <c r="O11" s="5">
        <v>3643.75875</v>
      </c>
      <c r="P11" s="6">
        <v>21.56</v>
      </c>
      <c r="Q11" s="5">
        <v>26293.68</v>
      </c>
      <c r="R11" s="7">
        <v>12.86</v>
      </c>
      <c r="S11" s="5">
        <v>6375.4375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36312.876250000001</v>
      </c>
      <c r="AT11" s="11">
        <f>(AS11/$AS$26)*100</f>
        <v>13.974500557309142</v>
      </c>
      <c r="AU11" s="5">
        <f t="shared" si="6"/>
        <v>13974.500557309142</v>
      </c>
    </row>
    <row r="12" spans="1:47" x14ac:dyDescent="0.25">
      <c r="A12" s="1" t="s">
        <v>75</v>
      </c>
      <c r="B12" s="1" t="s">
        <v>76</v>
      </c>
      <c r="C12" s="1" t="s">
        <v>77</v>
      </c>
      <c r="D12" s="1" t="s">
        <v>61</v>
      </c>
      <c r="E12" s="1" t="s">
        <v>78</v>
      </c>
      <c r="F12" s="1" t="s">
        <v>79</v>
      </c>
      <c r="G12" s="1" t="s">
        <v>55</v>
      </c>
      <c r="H12" s="1" t="s">
        <v>56</v>
      </c>
      <c r="I12" s="2">
        <v>4.22</v>
      </c>
      <c r="J12" s="2">
        <v>4.05</v>
      </c>
      <c r="K12" s="2">
        <f t="shared" si="0"/>
        <v>1.93</v>
      </c>
      <c r="L12" s="2">
        <f t="shared" si="1"/>
        <v>0</v>
      </c>
      <c r="Z12" s="9">
        <v>1.1399999999999999</v>
      </c>
      <c r="AA12" s="5">
        <v>70.964999999999989</v>
      </c>
      <c r="AB12" s="10">
        <v>0.79</v>
      </c>
      <c r="AC12" s="5">
        <v>44.259749999999997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115.22474999999999</v>
      </c>
      <c r="AT12" s="11">
        <f>(AS12/$AS$26)*100</f>
        <v>4.4342627171837047E-2</v>
      </c>
      <c r="AU12" s="5">
        <f t="shared" si="6"/>
        <v>44.342627171837051</v>
      </c>
    </row>
    <row r="13" spans="1:47" x14ac:dyDescent="0.25">
      <c r="A13" s="1" t="s">
        <v>75</v>
      </c>
      <c r="B13" s="1" t="s">
        <v>76</v>
      </c>
      <c r="C13" s="1" t="s">
        <v>77</v>
      </c>
      <c r="D13" s="1" t="s">
        <v>61</v>
      </c>
      <c r="E13" s="1" t="s">
        <v>80</v>
      </c>
      <c r="F13" s="1" t="s">
        <v>79</v>
      </c>
      <c r="G13" s="1" t="s">
        <v>55</v>
      </c>
      <c r="H13" s="1" t="s">
        <v>56</v>
      </c>
      <c r="I13" s="2">
        <v>4.22</v>
      </c>
      <c r="J13" s="2">
        <v>0.17</v>
      </c>
      <c r="K13" s="2">
        <f t="shared" si="0"/>
        <v>0.17</v>
      </c>
      <c r="L13" s="2">
        <f t="shared" si="1"/>
        <v>0</v>
      </c>
      <c r="Z13" s="9">
        <v>0.13</v>
      </c>
      <c r="AA13" s="5">
        <v>8.0925000000000011</v>
      </c>
      <c r="AB13" s="10">
        <v>0.04</v>
      </c>
      <c r="AC13" s="5">
        <v>2.2410000000000001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10.333500000000001</v>
      </c>
      <c r="AT13" s="11">
        <f>(AS13/$AS$26)*100</f>
        <v>3.9767023827795523E-3</v>
      </c>
      <c r="AU13" s="5">
        <f t="shared" si="6"/>
        <v>3.9767023827795525</v>
      </c>
    </row>
    <row r="14" spans="1:47" x14ac:dyDescent="0.25">
      <c r="A14" s="1" t="s">
        <v>81</v>
      </c>
      <c r="B14" s="1" t="s">
        <v>82</v>
      </c>
      <c r="C14" s="1" t="s">
        <v>83</v>
      </c>
      <c r="D14" s="1" t="s">
        <v>84</v>
      </c>
      <c r="E14" s="1" t="s">
        <v>78</v>
      </c>
      <c r="F14" s="1" t="s">
        <v>79</v>
      </c>
      <c r="G14" s="1" t="s">
        <v>55</v>
      </c>
      <c r="H14" s="1" t="s">
        <v>56</v>
      </c>
      <c r="I14" s="2">
        <v>65.33</v>
      </c>
      <c r="J14" s="2">
        <v>5.34</v>
      </c>
      <c r="K14" s="2">
        <f t="shared" si="0"/>
        <v>5.3400000000000007</v>
      </c>
      <c r="L14" s="2">
        <f t="shared" si="1"/>
        <v>0</v>
      </c>
      <c r="P14" s="6">
        <v>0.03</v>
      </c>
      <c r="Q14" s="5">
        <v>38.85</v>
      </c>
      <c r="R14" s="7">
        <v>4.75</v>
      </c>
      <c r="S14" s="5">
        <v>2464.0625</v>
      </c>
      <c r="T14" s="8">
        <v>0.16</v>
      </c>
      <c r="U14" s="5">
        <v>24.9</v>
      </c>
      <c r="Z14" s="9">
        <v>0.36</v>
      </c>
      <c r="AA14" s="5">
        <v>22.41</v>
      </c>
      <c r="AB14" s="10">
        <v>0.04</v>
      </c>
      <c r="AC14" s="5">
        <v>2.2410000000000001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2552.4634999999998</v>
      </c>
      <c r="AT14" s="11">
        <f>(AS14/$AS$26)*100</f>
        <v>0.98227973894690412</v>
      </c>
      <c r="AU14" s="5">
        <f t="shared" si="6"/>
        <v>982.2797389469041</v>
      </c>
    </row>
    <row r="15" spans="1:47" x14ac:dyDescent="0.25">
      <c r="A15" s="1" t="s">
        <v>81</v>
      </c>
      <c r="B15" s="1" t="s">
        <v>82</v>
      </c>
      <c r="C15" s="1" t="s">
        <v>83</v>
      </c>
      <c r="D15" s="1" t="s">
        <v>84</v>
      </c>
      <c r="E15" s="1" t="s">
        <v>85</v>
      </c>
      <c r="F15" s="1" t="s">
        <v>79</v>
      </c>
      <c r="G15" s="1" t="s">
        <v>55</v>
      </c>
      <c r="H15" s="1" t="s">
        <v>56</v>
      </c>
      <c r="I15" s="2">
        <v>65.33</v>
      </c>
      <c r="J15" s="2">
        <v>10.44</v>
      </c>
      <c r="K15" s="2">
        <f t="shared" si="0"/>
        <v>10.440000000000001</v>
      </c>
      <c r="L15" s="2">
        <f t="shared" si="1"/>
        <v>0</v>
      </c>
      <c r="P15" s="6">
        <v>0.56000000000000005</v>
      </c>
      <c r="Q15" s="5">
        <v>1015.28</v>
      </c>
      <c r="R15" s="7">
        <v>3.81</v>
      </c>
      <c r="S15" s="5">
        <v>2439.1624999999999</v>
      </c>
      <c r="T15" s="8">
        <v>6.07</v>
      </c>
      <c r="U15" s="5">
        <v>1128.28125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4582.7237500000001</v>
      </c>
      <c r="AT15" s="11">
        <f>(AS15/$AS$26)*100</f>
        <v>1.7635968893642469</v>
      </c>
      <c r="AU15" s="5">
        <f t="shared" si="6"/>
        <v>1763.5968893642466</v>
      </c>
    </row>
    <row r="16" spans="1:47" x14ac:dyDescent="0.25">
      <c r="A16" s="1" t="s">
        <v>81</v>
      </c>
      <c r="B16" s="1" t="s">
        <v>82</v>
      </c>
      <c r="C16" s="1" t="s">
        <v>83</v>
      </c>
      <c r="D16" s="1" t="s">
        <v>84</v>
      </c>
      <c r="E16" s="1" t="s">
        <v>80</v>
      </c>
      <c r="F16" s="1" t="s">
        <v>79</v>
      </c>
      <c r="G16" s="1" t="s">
        <v>55</v>
      </c>
      <c r="H16" s="1" t="s">
        <v>56</v>
      </c>
      <c r="I16" s="2">
        <v>65.33</v>
      </c>
      <c r="J16" s="2">
        <v>39.69</v>
      </c>
      <c r="K16" s="2">
        <f t="shared" si="0"/>
        <v>39.629999999999995</v>
      </c>
      <c r="L16" s="2">
        <f t="shared" si="1"/>
        <v>0</v>
      </c>
      <c r="N16" s="4">
        <v>10.95</v>
      </c>
      <c r="O16" s="5">
        <v>19926.47625</v>
      </c>
      <c r="P16" s="6">
        <v>10.119999999999999</v>
      </c>
      <c r="Q16" s="5">
        <v>14928.76</v>
      </c>
      <c r="R16" s="7">
        <v>18.079999999999998</v>
      </c>
      <c r="S16" s="5">
        <v>9439.1749999999993</v>
      </c>
      <c r="T16" s="8">
        <v>0.37</v>
      </c>
      <c r="U16" s="5">
        <v>57.581249999999997</v>
      </c>
      <c r="Z16" s="9">
        <v>6.9999999999999993E-2</v>
      </c>
      <c r="AA16" s="5">
        <v>4.3574999999999999</v>
      </c>
      <c r="AB16" s="10">
        <v>0.04</v>
      </c>
      <c r="AC16" s="5">
        <v>2.2410000000000001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44358.591000000008</v>
      </c>
      <c r="AT16" s="11">
        <f>(AS16/$AS$26)*100</f>
        <v>17.070780909318586</v>
      </c>
      <c r="AU16" s="5">
        <f t="shared" si="6"/>
        <v>17070.780909318586</v>
      </c>
    </row>
    <row r="17" spans="1:47" x14ac:dyDescent="0.25">
      <c r="A17" s="1" t="s">
        <v>86</v>
      </c>
      <c r="B17" s="1" t="s">
        <v>87</v>
      </c>
      <c r="C17" s="1" t="s">
        <v>88</v>
      </c>
      <c r="D17" s="1" t="s">
        <v>89</v>
      </c>
      <c r="E17" s="1" t="s">
        <v>90</v>
      </c>
      <c r="F17" s="1" t="s">
        <v>79</v>
      </c>
      <c r="G17" s="1" t="s">
        <v>55</v>
      </c>
      <c r="H17" s="1" t="s">
        <v>56</v>
      </c>
      <c r="I17" s="2">
        <v>269.41000000000003</v>
      </c>
      <c r="J17" s="2">
        <v>25.99</v>
      </c>
      <c r="K17" s="2">
        <f t="shared" si="0"/>
        <v>12.47</v>
      </c>
      <c r="L17" s="2">
        <f t="shared" si="1"/>
        <v>0</v>
      </c>
      <c r="P17" s="6">
        <v>4.93</v>
      </c>
      <c r="Q17" s="5">
        <v>8938.09</v>
      </c>
      <c r="R17" s="7">
        <v>3.48</v>
      </c>
      <c r="S17" s="5">
        <v>2527.35</v>
      </c>
      <c r="T17" s="8">
        <v>0.73</v>
      </c>
      <c r="U17" s="5">
        <v>159.04875000000001</v>
      </c>
      <c r="Z17" s="9">
        <v>0.06</v>
      </c>
      <c r="AA17" s="5">
        <v>5.2290000000000001</v>
      </c>
      <c r="AB17" s="10">
        <v>3.27</v>
      </c>
      <c r="AC17" s="5">
        <v>256.48244999999997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11886.200199999999</v>
      </c>
      <c r="AT17" s="11">
        <f>(AS17/$AS$26)*100</f>
        <v>4.5742372533541182</v>
      </c>
      <c r="AU17" s="5">
        <f t="shared" si="6"/>
        <v>4574.2372533541184</v>
      </c>
    </row>
    <row r="18" spans="1:47" x14ac:dyDescent="0.25">
      <c r="A18" s="1" t="s">
        <v>91</v>
      </c>
      <c r="B18" s="1" t="s">
        <v>92</v>
      </c>
      <c r="C18" s="1" t="s">
        <v>88</v>
      </c>
      <c r="D18" s="1" t="s">
        <v>61</v>
      </c>
      <c r="E18" s="1" t="s">
        <v>90</v>
      </c>
      <c r="F18" s="1" t="s">
        <v>79</v>
      </c>
      <c r="G18" s="1" t="s">
        <v>55</v>
      </c>
      <c r="H18" s="1" t="s">
        <v>56</v>
      </c>
      <c r="I18" s="2">
        <v>10.59</v>
      </c>
      <c r="J18" s="2">
        <v>8.85</v>
      </c>
      <c r="K18" s="2">
        <f t="shared" si="0"/>
        <v>8.56</v>
      </c>
      <c r="L18" s="2">
        <f t="shared" si="1"/>
        <v>0</v>
      </c>
      <c r="P18" s="6">
        <v>0.46</v>
      </c>
      <c r="Q18" s="5">
        <v>833.98</v>
      </c>
      <c r="R18" s="7">
        <v>0.12</v>
      </c>
      <c r="S18" s="5">
        <v>87.15</v>
      </c>
      <c r="T18" s="8">
        <v>0.24</v>
      </c>
      <c r="U18" s="5">
        <v>52.290000000000013</v>
      </c>
      <c r="Z18" s="9">
        <v>3.91</v>
      </c>
      <c r="AA18" s="5">
        <v>340.75650000000002</v>
      </c>
      <c r="AB18" s="10">
        <v>3.83</v>
      </c>
      <c r="AC18" s="5">
        <v>300.40604999999999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1614.5825500000001</v>
      </c>
      <c r="AT18" s="11">
        <f>(AS18/$AS$26)*100</f>
        <v>0.62134942408470373</v>
      </c>
      <c r="AU18" s="5">
        <f t="shared" si="6"/>
        <v>621.34942408470374</v>
      </c>
    </row>
    <row r="19" spans="1:47" x14ac:dyDescent="0.25">
      <c r="A19" s="1" t="s">
        <v>93</v>
      </c>
      <c r="B19" s="1" t="s">
        <v>94</v>
      </c>
      <c r="C19" s="1" t="s">
        <v>68</v>
      </c>
      <c r="D19" s="1" t="s">
        <v>61</v>
      </c>
      <c r="E19" s="1" t="s">
        <v>95</v>
      </c>
      <c r="F19" s="1" t="s">
        <v>79</v>
      </c>
      <c r="G19" s="1" t="s">
        <v>55</v>
      </c>
      <c r="H19" s="1" t="s">
        <v>56</v>
      </c>
      <c r="I19" s="2">
        <v>38.44</v>
      </c>
      <c r="J19" s="2">
        <v>37.21</v>
      </c>
      <c r="K19" s="2">
        <f t="shared" si="0"/>
        <v>37.200000000000003</v>
      </c>
      <c r="L19" s="2">
        <f t="shared" si="1"/>
        <v>0</v>
      </c>
      <c r="N19" s="4">
        <v>7.59</v>
      </c>
      <c r="O19" s="5">
        <v>18183.65625</v>
      </c>
      <c r="P19" s="6">
        <v>17.43</v>
      </c>
      <c r="Q19" s="5">
        <v>30937.55</v>
      </c>
      <c r="R19" s="7">
        <v>4.55</v>
      </c>
      <c r="S19" s="5">
        <v>3105.2375000000002</v>
      </c>
      <c r="T19" s="8">
        <v>7.6300000000000008</v>
      </c>
      <c r="U19" s="5">
        <v>1512.9862499999999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53739.430000000008</v>
      </c>
      <c r="AT19" s="11">
        <f>(AS19/$AS$26)*100</f>
        <v>20.680865082519475</v>
      </c>
      <c r="AU19" s="5">
        <f t="shared" si="6"/>
        <v>20680.865082519475</v>
      </c>
    </row>
    <row r="20" spans="1:47" x14ac:dyDescent="0.25">
      <c r="A20" s="1" t="s">
        <v>96</v>
      </c>
      <c r="B20" s="1" t="s">
        <v>97</v>
      </c>
      <c r="C20" s="1" t="s">
        <v>98</v>
      </c>
      <c r="D20" s="1" t="s">
        <v>99</v>
      </c>
      <c r="E20" s="1" t="s">
        <v>100</v>
      </c>
      <c r="F20" s="1" t="s">
        <v>101</v>
      </c>
      <c r="G20" s="1" t="s">
        <v>55</v>
      </c>
      <c r="H20" s="1" t="s">
        <v>56</v>
      </c>
      <c r="I20" s="2">
        <v>188.29</v>
      </c>
      <c r="J20" s="2">
        <v>35.39</v>
      </c>
      <c r="K20" s="2">
        <f t="shared" si="0"/>
        <v>6.65</v>
      </c>
      <c r="L20" s="2">
        <f t="shared" si="1"/>
        <v>0</v>
      </c>
      <c r="P20" s="6">
        <v>3.56</v>
      </c>
      <c r="Q20" s="5">
        <v>3688.16</v>
      </c>
      <c r="R20" s="7">
        <v>2.61</v>
      </c>
      <c r="S20" s="5">
        <v>1083.1500000000001</v>
      </c>
      <c r="T20" s="8">
        <v>0.48</v>
      </c>
      <c r="U20" s="5">
        <v>59.76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4831.07</v>
      </c>
      <c r="AT20" s="11">
        <f>(AS20/$AS$26)*100</f>
        <v>1.8591694566579386</v>
      </c>
      <c r="AU20" s="5">
        <f t="shared" si="6"/>
        <v>1859.1694566579386</v>
      </c>
    </row>
    <row r="21" spans="1:47" x14ac:dyDescent="0.25">
      <c r="A21" s="1" t="s">
        <v>102</v>
      </c>
      <c r="B21" s="1" t="s">
        <v>63</v>
      </c>
      <c r="C21" s="1" t="s">
        <v>64</v>
      </c>
      <c r="D21" s="1" t="s">
        <v>65</v>
      </c>
      <c r="E21" s="1" t="s">
        <v>100</v>
      </c>
      <c r="F21" s="1" t="s">
        <v>101</v>
      </c>
      <c r="G21" s="1" t="s">
        <v>55</v>
      </c>
      <c r="H21" s="1" t="s">
        <v>56</v>
      </c>
      <c r="I21" s="2">
        <v>1.5</v>
      </c>
      <c r="J21" s="2">
        <v>1.03</v>
      </c>
      <c r="K21" s="2">
        <f t="shared" si="0"/>
        <v>0.84000000000000008</v>
      </c>
      <c r="L21" s="2">
        <f t="shared" si="1"/>
        <v>0</v>
      </c>
      <c r="P21" s="6">
        <v>0.52</v>
      </c>
      <c r="Q21" s="5">
        <v>538.72</v>
      </c>
      <c r="R21" s="7">
        <v>0.3</v>
      </c>
      <c r="S21" s="5">
        <v>124.5</v>
      </c>
      <c r="AG21" s="9">
        <v>0.02</v>
      </c>
      <c r="AH21" s="5">
        <v>16.576000000000001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679.79600000000005</v>
      </c>
      <c r="AT21" s="11">
        <f>(AS21/$AS$26)*100</f>
        <v>0.26160994561416834</v>
      </c>
      <c r="AU21" s="5">
        <f t="shared" si="6"/>
        <v>261.60994561416834</v>
      </c>
    </row>
    <row r="22" spans="1:47" x14ac:dyDescent="0.25">
      <c r="B22" s="29" t="s">
        <v>109</v>
      </c>
    </row>
    <row r="23" spans="1:47" x14ac:dyDescent="0.25">
      <c r="B23" s="1" t="s">
        <v>104</v>
      </c>
      <c r="C23" s="1" t="s">
        <v>64</v>
      </c>
      <c r="D23" s="1" t="s">
        <v>110</v>
      </c>
      <c r="J23" s="2">
        <v>3.3</v>
      </c>
      <c r="K23" s="2">
        <f t="shared" ref="K23" si="7">SUM(N23,P23,R23,T23,V23,X23,Z23,AB23,AE23,AG23,AI23)</f>
        <v>18.61</v>
      </c>
      <c r="L23" s="2">
        <f t="shared" ref="L23" si="8">SUM(M23,AD23,AK23,AM23,AO23,AQ23,AR23)</f>
        <v>0</v>
      </c>
      <c r="AG23" s="9">
        <v>18.61</v>
      </c>
      <c r="AH23" s="5">
        <v>20013.45</v>
      </c>
      <c r="AL23" s="5" t="str">
        <f t="shared" ref="AL23" si="9">IF(AK23&gt;0,AK23*$AL$1,"")</f>
        <v/>
      </c>
      <c r="AN23" s="5" t="str">
        <f t="shared" ref="AN23" si="10">IF(AM23&gt;0,AM23*$AN$1,"")</f>
        <v/>
      </c>
      <c r="AP23" s="5" t="str">
        <f t="shared" ref="AP23" si="11">IF(AO23&gt;0,AO23*$AP$1,"")</f>
        <v/>
      </c>
      <c r="AS23" s="5">
        <f t="shared" ref="AS23" si="12">SUM(O23,Q23,S23,U23,W23,Y23,AA23,AC23,AF23,AH23,AJ23)</f>
        <v>20013.45</v>
      </c>
      <c r="AT23" s="11">
        <f>(AS23/$AS$26)*100</f>
        <v>7.7018952245260008</v>
      </c>
      <c r="AU23" s="5">
        <f t="shared" ref="AU23" si="13">(AT23/100)*$AU$1</f>
        <v>7701.8952245260007</v>
      </c>
    </row>
    <row r="24" spans="1:47" x14ac:dyDescent="0.25">
      <c r="B24" s="29" t="s">
        <v>106</v>
      </c>
    </row>
    <row r="25" spans="1:47" ht="15.75" thickBot="1" x14ac:dyDescent="0.3">
      <c r="B25" s="1" t="s">
        <v>103</v>
      </c>
      <c r="C25" s="1" t="s">
        <v>108</v>
      </c>
      <c r="D25" s="1" t="s">
        <v>107</v>
      </c>
      <c r="J25" s="2">
        <v>1.39</v>
      </c>
      <c r="K25" s="2">
        <f t="shared" si="0"/>
        <v>4.6399999999999997</v>
      </c>
      <c r="L25" s="2">
        <f t="shared" si="1"/>
        <v>0</v>
      </c>
      <c r="AG25" s="9">
        <v>4.6399999999999997</v>
      </c>
      <c r="AH25" s="5">
        <v>4541.82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4541.82</v>
      </c>
      <c r="AT25" s="11">
        <f>(AS25/$AS$26)*100</f>
        <v>1.7478556555045071</v>
      </c>
      <c r="AU25" s="5">
        <f t="shared" si="6"/>
        <v>1747.8556555045072</v>
      </c>
    </row>
    <row r="26" spans="1:47" ht="15.75" thickTop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>
        <f>SUM(K3:K25)</f>
        <v>271.65999999999997</v>
      </c>
      <c r="L26" s="20">
        <f>SUM(L3:L25)</f>
        <v>0</v>
      </c>
      <c r="M26" s="21">
        <f>SUM(M3:M25)</f>
        <v>0</v>
      </c>
      <c r="N26" s="22">
        <f>SUM(N3:N25)</f>
        <v>24.580000000000002</v>
      </c>
      <c r="O26" s="23">
        <f>SUM(O3:O25)</f>
        <v>47614.826249999998</v>
      </c>
      <c r="P26" s="24">
        <f>SUM(P3:P25)</f>
        <v>102.05999999999999</v>
      </c>
      <c r="Q26" s="23">
        <f>SUM(Q3:Q25)</f>
        <v>138774.78999999998</v>
      </c>
      <c r="R26" s="25">
        <f>SUM(R3:R25)</f>
        <v>86.02000000000001</v>
      </c>
      <c r="S26" s="23">
        <f>SUM(S3:S25)</f>
        <v>44264.937500000007</v>
      </c>
      <c r="T26" s="26">
        <f>SUM(T3:T25)</f>
        <v>19.150000000000002</v>
      </c>
      <c r="U26" s="23">
        <f>SUM(U3:U25)</f>
        <v>3426.8625000000002</v>
      </c>
      <c r="V26" s="20">
        <f>SUM(V3:V25)</f>
        <v>0</v>
      </c>
      <c r="W26" s="23">
        <f>SUM(W3:W25)</f>
        <v>0</v>
      </c>
      <c r="X26" s="20">
        <f>SUM(X3:X25)</f>
        <v>0</v>
      </c>
      <c r="Y26" s="23">
        <f>SUM(Y3:Y25)</f>
        <v>0</v>
      </c>
      <c r="Z26" s="27">
        <f>SUM(Z3:Z25)</f>
        <v>7.129999999999999</v>
      </c>
      <c r="AA26" s="23">
        <f>SUM(AA3:AA25)</f>
        <v>524.51850000000002</v>
      </c>
      <c r="AB26" s="28">
        <f>SUM(AB3:AB25)</f>
        <v>9.4499999999999993</v>
      </c>
      <c r="AC26" s="23">
        <f>SUM(AC3:AC25)</f>
        <v>673.19640000000004</v>
      </c>
      <c r="AD26" s="20">
        <f>SUM(AD3:AD25)</f>
        <v>0</v>
      </c>
      <c r="AE26" s="20">
        <f>SUM(AE3:AE25)</f>
        <v>0</v>
      </c>
      <c r="AF26" s="23">
        <f>SUM(AF3:AF25)</f>
        <v>0</v>
      </c>
      <c r="AG26" s="27">
        <f>SUM(AG3:AG25)</f>
        <v>23.27</v>
      </c>
      <c r="AH26" s="23">
        <f>SUM(AH3:AH25)</f>
        <v>24571.846000000001</v>
      </c>
      <c r="AI26" s="20">
        <f>SUM(AI3:AI25)</f>
        <v>0</v>
      </c>
      <c r="AJ26" s="23">
        <f>SUM(AJ3:AJ25)</f>
        <v>0</v>
      </c>
      <c r="AK26" s="21">
        <f>SUM(AK3:AK25)</f>
        <v>0</v>
      </c>
      <c r="AL26" s="23">
        <f>SUM(AL3:AL25)</f>
        <v>0</v>
      </c>
      <c r="AM26" s="21">
        <f>SUM(AM3:AM25)</f>
        <v>0</v>
      </c>
      <c r="AN26" s="23">
        <f>SUM(AN3:AN25)</f>
        <v>0</v>
      </c>
      <c r="AO26" s="20">
        <f>SUM(AO3:AO25)</f>
        <v>0</v>
      </c>
      <c r="AP26" s="23">
        <f>SUM(AP3:AP25)</f>
        <v>0</v>
      </c>
      <c r="AQ26" s="20">
        <f>SUM(AQ3:AQ25)</f>
        <v>0</v>
      </c>
      <c r="AR26" s="20">
        <f>SUM(AR3:AR25)</f>
        <v>0</v>
      </c>
      <c r="AS26" s="23">
        <f>SUM(AS3:AS25)</f>
        <v>259850.97715000002</v>
      </c>
      <c r="AT26" s="20">
        <f>SUM(AT3:AT25)</f>
        <v>99.999999999999986</v>
      </c>
      <c r="AU26" s="23">
        <f>SUM(AU3:AU25)</f>
        <v>100000.00000000001</v>
      </c>
    </row>
    <row r="29" spans="1:47" x14ac:dyDescent="0.25">
      <c r="B29" s="29" t="s">
        <v>105</v>
      </c>
      <c r="C29" s="1">
        <f>SUM(K26,L26)</f>
        <v>271.65999999999997</v>
      </c>
    </row>
  </sheetData>
  <conditionalFormatting sqref="I22:I25">
    <cfRule type="notContainsText" dxfId="0" priority="10" operator="notContains" text="#########">
      <formula>ISERROR(SEARCH("#########",I22))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AA380D-7C19-440E-B4EC-460633AA6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3EDBDC-E33B-4603-8215-BE3D87BA1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2023-08-18T16:00:00Z</dcterms:created>
  <dcterms:modified xsi:type="dcterms:W3CDTF">2024-01-15T18:26:53Z</dcterms:modified>
</cp:coreProperties>
</file>