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h2overviewers.sharepoint.com/Shared Documents/H2Overviewers Master/Company Share/Lac qui Parle County/Group 4/CD 34 BR 28, 29, 30 &amp; 32/"/>
    </mc:Choice>
  </mc:AlternateContent>
  <xr:revisionPtr revIDLastSave="2" documentId="8_{00756F3A-282D-4D3A-A4F7-5BA6626EA36F}" xr6:coauthVersionLast="47" xr6:coauthVersionMax="47" xr10:uidLastSave="{DFE68C75-901A-4B85-8EAC-EC529C4BA6DF}"/>
  <bookViews>
    <workbookView xWindow="28680" yWindow="-120" windowWidth="29040" windowHeight="15840" xr2:uid="{00000000-000D-0000-FFFF-FFFF00000000}"/>
  </bookViews>
  <sheets>
    <sheet name="Sheet1" sheetId="1" r:id="rId1"/>
  </sheets>
  <definedNames>
    <definedName name="_xlnm._FilterDatabase" localSheetId="0" hidden="1">Sheet1!$A$2:$AU$65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N44" i="1" l="1"/>
  <c r="AL44" i="1"/>
  <c r="AN43" i="1"/>
  <c r="AL43" i="1"/>
  <c r="AL42" i="1"/>
  <c r="AL41" i="1"/>
  <c r="AL40" i="1"/>
  <c r="AL39" i="1"/>
  <c r="AN9" i="1"/>
  <c r="AL9" i="1"/>
  <c r="AN8" i="1"/>
  <c r="AL8" i="1"/>
  <c r="AR65" i="1"/>
  <c r="AQ65" i="1"/>
  <c r="AO65" i="1"/>
  <c r="AM65" i="1"/>
  <c r="AK65" i="1"/>
  <c r="AJ65" i="1"/>
  <c r="AI65" i="1"/>
  <c r="AH65" i="1"/>
  <c r="AG65" i="1"/>
  <c r="AF65" i="1"/>
  <c r="AE65" i="1"/>
  <c r="AD65" i="1"/>
  <c r="AC65" i="1"/>
  <c r="AB65" i="1"/>
  <c r="AA65" i="1"/>
  <c r="Z65" i="1"/>
  <c r="Y65" i="1"/>
  <c r="X65" i="1"/>
  <c r="W65" i="1"/>
  <c r="V65" i="1"/>
  <c r="U65" i="1"/>
  <c r="T65" i="1"/>
  <c r="S65" i="1"/>
  <c r="R65" i="1"/>
  <c r="Q65" i="1"/>
  <c r="P65" i="1"/>
  <c r="O65" i="1"/>
  <c r="N65" i="1"/>
  <c r="M65" i="1"/>
  <c r="AS58" i="1"/>
  <c r="AP58" i="1"/>
  <c r="AN58" i="1"/>
  <c r="AL58" i="1"/>
  <c r="L58" i="1"/>
  <c r="K58" i="1"/>
  <c r="AS59" i="1"/>
  <c r="AP59" i="1"/>
  <c r="AN59" i="1"/>
  <c r="AL59" i="1"/>
  <c r="L59" i="1"/>
  <c r="K59" i="1"/>
  <c r="AS61" i="1"/>
  <c r="AP61" i="1"/>
  <c r="AN61" i="1"/>
  <c r="AL61" i="1"/>
  <c r="L61" i="1"/>
  <c r="K61" i="1"/>
  <c r="AS64" i="1"/>
  <c r="AP64" i="1"/>
  <c r="AN64" i="1"/>
  <c r="AL64" i="1"/>
  <c r="L64" i="1"/>
  <c r="K64" i="1"/>
  <c r="AS63" i="1"/>
  <c r="AP63" i="1"/>
  <c r="AN63" i="1"/>
  <c r="AL63" i="1"/>
  <c r="L63" i="1"/>
  <c r="K63" i="1"/>
  <c r="AS56" i="1"/>
  <c r="AP56" i="1"/>
  <c r="AN56" i="1"/>
  <c r="AL56" i="1"/>
  <c r="L56" i="1"/>
  <c r="K56" i="1"/>
  <c r="AS55" i="1"/>
  <c r="AP55" i="1"/>
  <c r="AN55" i="1"/>
  <c r="AL55" i="1"/>
  <c r="L55" i="1"/>
  <c r="K55" i="1"/>
  <c r="AS54" i="1"/>
  <c r="AP54" i="1"/>
  <c r="AN54" i="1"/>
  <c r="AL54" i="1"/>
  <c r="L54" i="1"/>
  <c r="K54" i="1"/>
  <c r="AS53" i="1"/>
  <c r="AP53" i="1"/>
  <c r="AN53" i="1"/>
  <c r="AL53" i="1"/>
  <c r="L53" i="1"/>
  <c r="K53" i="1"/>
  <c r="AS52" i="1"/>
  <c r="AP52" i="1"/>
  <c r="AN52" i="1"/>
  <c r="AL52" i="1"/>
  <c r="L52" i="1"/>
  <c r="K52" i="1"/>
  <c r="AS51" i="1"/>
  <c r="AP51" i="1"/>
  <c r="AN51" i="1"/>
  <c r="AL51" i="1"/>
  <c r="L51" i="1"/>
  <c r="K51" i="1"/>
  <c r="AS50" i="1"/>
  <c r="AP50" i="1"/>
  <c r="AN50" i="1"/>
  <c r="AL50" i="1"/>
  <c r="L50" i="1"/>
  <c r="K50" i="1"/>
  <c r="AS49" i="1"/>
  <c r="AP49" i="1"/>
  <c r="AN49" i="1"/>
  <c r="AL49" i="1"/>
  <c r="L49" i="1"/>
  <c r="K49" i="1"/>
  <c r="AS48" i="1"/>
  <c r="AP48" i="1"/>
  <c r="AN48" i="1"/>
  <c r="AL48" i="1"/>
  <c r="L48" i="1"/>
  <c r="K48" i="1"/>
  <c r="AS47" i="1"/>
  <c r="AP47" i="1"/>
  <c r="AN47" i="1"/>
  <c r="AL47" i="1"/>
  <c r="L47" i="1"/>
  <c r="K47" i="1"/>
  <c r="AS46" i="1"/>
  <c r="AP46" i="1"/>
  <c r="AN46" i="1"/>
  <c r="AL46" i="1"/>
  <c r="L46" i="1"/>
  <c r="K46" i="1"/>
  <c r="AS45" i="1"/>
  <c r="AP45" i="1"/>
  <c r="AN45" i="1"/>
  <c r="AL45" i="1"/>
  <c r="L45" i="1"/>
  <c r="K45" i="1"/>
  <c r="AS44" i="1"/>
  <c r="AP44" i="1"/>
  <c r="L44" i="1"/>
  <c r="K44" i="1"/>
  <c r="AS43" i="1"/>
  <c r="AP43" i="1"/>
  <c r="L43" i="1"/>
  <c r="K43" i="1"/>
  <c r="AS42" i="1"/>
  <c r="AP42" i="1"/>
  <c r="L42" i="1"/>
  <c r="K42" i="1"/>
  <c r="AS41" i="1"/>
  <c r="AP41" i="1"/>
  <c r="L41" i="1"/>
  <c r="K41" i="1"/>
  <c r="AS40" i="1"/>
  <c r="AP40" i="1"/>
  <c r="L40" i="1"/>
  <c r="K40" i="1"/>
  <c r="AS39" i="1"/>
  <c r="AP39" i="1"/>
  <c r="L39" i="1"/>
  <c r="K39" i="1"/>
  <c r="AS38" i="1"/>
  <c r="AP38" i="1"/>
  <c r="AN38" i="1"/>
  <c r="AL38" i="1"/>
  <c r="L38" i="1"/>
  <c r="K38" i="1"/>
  <c r="AS37" i="1"/>
  <c r="AP37" i="1"/>
  <c r="AN37" i="1"/>
  <c r="AL37" i="1"/>
  <c r="L37" i="1"/>
  <c r="K37" i="1"/>
  <c r="AS36" i="1"/>
  <c r="AP36" i="1"/>
  <c r="AN36" i="1"/>
  <c r="AL36" i="1"/>
  <c r="L36" i="1"/>
  <c r="K36" i="1"/>
  <c r="AS35" i="1"/>
  <c r="AP35" i="1"/>
  <c r="AN35" i="1"/>
  <c r="AL35" i="1"/>
  <c r="L35" i="1"/>
  <c r="K35" i="1"/>
  <c r="AS34" i="1"/>
  <c r="AP34" i="1"/>
  <c r="AN34" i="1"/>
  <c r="AL34" i="1"/>
  <c r="L34" i="1"/>
  <c r="K34" i="1"/>
  <c r="AS33" i="1"/>
  <c r="AP33" i="1"/>
  <c r="AN33" i="1"/>
  <c r="AL33" i="1"/>
  <c r="L33" i="1"/>
  <c r="K33" i="1"/>
  <c r="AS32" i="1"/>
  <c r="AP32" i="1"/>
  <c r="AN32" i="1"/>
  <c r="AL32" i="1"/>
  <c r="L32" i="1"/>
  <c r="K32" i="1"/>
  <c r="AS31" i="1"/>
  <c r="AP31" i="1"/>
  <c r="AN31" i="1"/>
  <c r="AL31" i="1"/>
  <c r="L31" i="1"/>
  <c r="K31" i="1"/>
  <c r="AS30" i="1"/>
  <c r="AP30" i="1"/>
  <c r="AN30" i="1"/>
  <c r="AL30" i="1"/>
  <c r="L30" i="1"/>
  <c r="K30" i="1"/>
  <c r="AS29" i="1"/>
  <c r="AP29" i="1"/>
  <c r="AN29" i="1"/>
  <c r="AL29" i="1"/>
  <c r="L29" i="1"/>
  <c r="K29" i="1"/>
  <c r="AS28" i="1"/>
  <c r="AP28" i="1"/>
  <c r="AN28" i="1"/>
  <c r="AL28" i="1"/>
  <c r="L28" i="1"/>
  <c r="K28" i="1"/>
  <c r="AS27" i="1"/>
  <c r="AP27" i="1"/>
  <c r="AN27" i="1"/>
  <c r="AL27" i="1"/>
  <c r="L27" i="1"/>
  <c r="K27" i="1"/>
  <c r="AS26" i="1"/>
  <c r="AP26" i="1"/>
  <c r="AN26" i="1"/>
  <c r="AL26" i="1"/>
  <c r="L26" i="1"/>
  <c r="K26" i="1"/>
  <c r="AS25" i="1"/>
  <c r="AP25" i="1"/>
  <c r="AN25" i="1"/>
  <c r="AL25" i="1"/>
  <c r="L25" i="1"/>
  <c r="K25" i="1"/>
  <c r="AS24" i="1"/>
  <c r="AP24" i="1"/>
  <c r="AN24" i="1"/>
  <c r="AL24" i="1"/>
  <c r="L24" i="1"/>
  <c r="K24" i="1"/>
  <c r="AS23" i="1"/>
  <c r="AP23" i="1"/>
  <c r="AN23" i="1"/>
  <c r="AL23" i="1"/>
  <c r="L23" i="1"/>
  <c r="K23" i="1"/>
  <c r="AS22" i="1"/>
  <c r="AP22" i="1"/>
  <c r="AN22" i="1"/>
  <c r="AL22" i="1"/>
  <c r="L22" i="1"/>
  <c r="K22" i="1"/>
  <c r="AS21" i="1"/>
  <c r="AP21" i="1"/>
  <c r="AN21" i="1"/>
  <c r="AL21" i="1"/>
  <c r="L21" i="1"/>
  <c r="K21" i="1"/>
  <c r="AS20" i="1"/>
  <c r="AP20" i="1"/>
  <c r="AN20" i="1"/>
  <c r="AL20" i="1"/>
  <c r="L20" i="1"/>
  <c r="K20" i="1"/>
  <c r="AS19" i="1"/>
  <c r="AP19" i="1"/>
  <c r="AN19" i="1"/>
  <c r="AL19" i="1"/>
  <c r="L19" i="1"/>
  <c r="K19" i="1"/>
  <c r="AS18" i="1"/>
  <c r="AP18" i="1"/>
  <c r="AN18" i="1"/>
  <c r="AL18" i="1"/>
  <c r="L18" i="1"/>
  <c r="K18" i="1"/>
  <c r="AS17" i="1"/>
  <c r="AP17" i="1"/>
  <c r="AN17" i="1"/>
  <c r="AL17" i="1"/>
  <c r="L17" i="1"/>
  <c r="K17" i="1"/>
  <c r="AS16" i="1"/>
  <c r="AP16" i="1"/>
  <c r="AN16" i="1"/>
  <c r="AL16" i="1"/>
  <c r="L16" i="1"/>
  <c r="K16" i="1"/>
  <c r="AS15" i="1"/>
  <c r="AP15" i="1"/>
  <c r="AN15" i="1"/>
  <c r="AL15" i="1"/>
  <c r="L15" i="1"/>
  <c r="K15" i="1"/>
  <c r="AS14" i="1"/>
  <c r="AP14" i="1"/>
  <c r="AN14" i="1"/>
  <c r="AL14" i="1"/>
  <c r="L14" i="1"/>
  <c r="K14" i="1"/>
  <c r="AS13" i="1"/>
  <c r="AP13" i="1"/>
  <c r="AN13" i="1"/>
  <c r="AL13" i="1"/>
  <c r="L13" i="1"/>
  <c r="K13" i="1"/>
  <c r="AS12" i="1"/>
  <c r="AP12" i="1"/>
  <c r="AN12" i="1"/>
  <c r="AL12" i="1"/>
  <c r="L12" i="1"/>
  <c r="K12" i="1"/>
  <c r="AS11" i="1"/>
  <c r="AP11" i="1"/>
  <c r="AN11" i="1"/>
  <c r="AL11" i="1"/>
  <c r="L11" i="1"/>
  <c r="K11" i="1"/>
  <c r="AS10" i="1"/>
  <c r="AP10" i="1"/>
  <c r="AN10" i="1"/>
  <c r="AL10" i="1"/>
  <c r="L10" i="1"/>
  <c r="K10" i="1"/>
  <c r="AS9" i="1"/>
  <c r="AP9" i="1"/>
  <c r="L9" i="1"/>
  <c r="K9" i="1"/>
  <c r="AS8" i="1"/>
  <c r="AP8" i="1"/>
  <c r="L8" i="1"/>
  <c r="K8" i="1"/>
  <c r="AS7" i="1"/>
  <c r="AP7" i="1"/>
  <c r="AN7" i="1"/>
  <c r="AL7" i="1"/>
  <c r="L7" i="1"/>
  <c r="K7" i="1"/>
  <c r="AS6" i="1"/>
  <c r="AP6" i="1"/>
  <c r="AN6" i="1"/>
  <c r="AL6" i="1"/>
  <c r="L6" i="1"/>
  <c r="K6" i="1"/>
  <c r="AS5" i="1"/>
  <c r="AP5" i="1"/>
  <c r="AN5" i="1"/>
  <c r="AL5" i="1"/>
  <c r="L5" i="1"/>
  <c r="K5" i="1"/>
  <c r="AS4" i="1"/>
  <c r="AP4" i="1"/>
  <c r="AN4" i="1"/>
  <c r="AL4" i="1"/>
  <c r="L4" i="1"/>
  <c r="K4" i="1"/>
  <c r="AS3" i="1"/>
  <c r="AP3" i="1"/>
  <c r="AN3" i="1"/>
  <c r="AL3" i="1"/>
  <c r="L3" i="1"/>
  <c r="K3" i="1"/>
  <c r="AP65" i="1" l="1"/>
  <c r="AN65" i="1"/>
  <c r="AS65" i="1"/>
  <c r="AT27" i="1" s="1"/>
  <c r="AU27" i="1" s="1"/>
  <c r="AL65" i="1"/>
  <c r="K65" i="1"/>
  <c r="L65" i="1"/>
  <c r="AT45" i="1" l="1"/>
  <c r="AU45" i="1" s="1"/>
  <c r="AT63" i="1"/>
  <c r="AU63" i="1" s="1"/>
  <c r="AT18" i="1"/>
  <c r="AU18" i="1" s="1"/>
  <c r="AT13" i="1"/>
  <c r="AU13" i="1" s="1"/>
  <c r="AT64" i="1"/>
  <c r="AU64" i="1" s="1"/>
  <c r="AT56" i="1"/>
  <c r="AU56" i="1" s="1"/>
  <c r="AT14" i="1"/>
  <c r="AU14" i="1" s="1"/>
  <c r="AT51" i="1"/>
  <c r="AU51" i="1" s="1"/>
  <c r="AT20" i="1"/>
  <c r="AU20" i="1" s="1"/>
  <c r="AT39" i="1"/>
  <c r="AU39" i="1" s="1"/>
  <c r="AT52" i="1"/>
  <c r="AU52" i="1" s="1"/>
  <c r="AT5" i="1"/>
  <c r="AU5" i="1" s="1"/>
  <c r="AT30" i="1"/>
  <c r="AU30" i="1" s="1"/>
  <c r="AT36" i="1"/>
  <c r="AU36" i="1" s="1"/>
  <c r="AT54" i="1"/>
  <c r="AU54" i="1" s="1"/>
  <c r="AT37" i="1"/>
  <c r="AU37" i="1" s="1"/>
  <c r="AT22" i="1"/>
  <c r="AU22" i="1" s="1"/>
  <c r="AT47" i="1"/>
  <c r="AU47" i="1" s="1"/>
  <c r="AT12" i="1"/>
  <c r="AU12" i="1" s="1"/>
  <c r="AT55" i="1"/>
  <c r="AU55" i="1" s="1"/>
  <c r="AT8" i="1"/>
  <c r="AU8" i="1" s="1"/>
  <c r="AT4" i="1"/>
  <c r="AU4" i="1" s="1"/>
  <c r="AT33" i="1"/>
  <c r="AU33" i="1" s="1"/>
  <c r="AT38" i="1"/>
  <c r="AU38" i="1" s="1"/>
  <c r="AT44" i="1"/>
  <c r="AU44" i="1" s="1"/>
  <c r="AT16" i="1"/>
  <c r="AU16" i="1" s="1"/>
  <c r="AT19" i="1"/>
  <c r="AU19" i="1" s="1"/>
  <c r="AT59" i="1"/>
  <c r="AU59" i="1" s="1"/>
  <c r="AT23" i="1"/>
  <c r="AU23" i="1" s="1"/>
  <c r="AT9" i="1"/>
  <c r="AU9" i="1" s="1"/>
  <c r="AT7" i="1"/>
  <c r="AU7" i="1" s="1"/>
  <c r="AT25" i="1"/>
  <c r="AU25" i="1" s="1"/>
  <c r="AT11" i="1"/>
  <c r="AU11" i="1" s="1"/>
  <c r="AT58" i="1"/>
  <c r="AU58" i="1" s="1"/>
  <c r="AT40" i="1"/>
  <c r="AU40" i="1" s="1"/>
  <c r="AT10" i="1"/>
  <c r="AU10" i="1" s="1"/>
  <c r="AT28" i="1"/>
  <c r="AU28" i="1" s="1"/>
  <c r="AT43" i="1"/>
  <c r="AU43" i="1" s="1"/>
  <c r="AT50" i="1"/>
  <c r="AU50" i="1" s="1"/>
  <c r="AT42" i="1"/>
  <c r="AU42" i="1" s="1"/>
  <c r="AT24" i="1"/>
  <c r="AU24" i="1" s="1"/>
  <c r="AT3" i="1"/>
  <c r="AU3" i="1" s="1"/>
  <c r="AT6" i="1"/>
  <c r="AU6" i="1" s="1"/>
  <c r="AT26" i="1"/>
  <c r="AU26" i="1" s="1"/>
  <c r="AT61" i="1"/>
  <c r="AU61" i="1" s="1"/>
  <c r="AT15" i="1"/>
  <c r="AU15" i="1" s="1"/>
  <c r="AT49" i="1"/>
  <c r="AU49" i="1" s="1"/>
  <c r="AT17" i="1"/>
  <c r="AU17" i="1" s="1"/>
  <c r="AT32" i="1"/>
  <c r="AU32" i="1" s="1"/>
  <c r="AT48" i="1"/>
  <c r="AU48" i="1" s="1"/>
  <c r="AT41" i="1"/>
  <c r="AU41" i="1" s="1"/>
  <c r="AT21" i="1"/>
  <c r="AU21" i="1" s="1"/>
  <c r="AT34" i="1"/>
  <c r="AU34" i="1" s="1"/>
  <c r="AT31" i="1"/>
  <c r="AU31" i="1" s="1"/>
  <c r="AT35" i="1"/>
  <c r="AU35" i="1" s="1"/>
  <c r="AT53" i="1"/>
  <c r="AU53" i="1" s="1"/>
  <c r="AT46" i="1"/>
  <c r="AU46" i="1" s="1"/>
  <c r="AT29" i="1"/>
  <c r="AU29" i="1" s="1"/>
  <c r="C68" i="1"/>
  <c r="AU65" i="1" l="1"/>
  <c r="AT65" i="1"/>
</calcChain>
</file>

<file path=xl/sharedStrings.xml><?xml version="1.0" encoding="utf-8"?>
<sst xmlns="http://schemas.openxmlformats.org/spreadsheetml/2006/main" count="500" uniqueCount="165">
  <si>
    <t>$1.00</t>
  </si>
  <si>
    <t>$100,000.00</t>
  </si>
  <si>
    <t>PIN</t>
  </si>
  <si>
    <t>NAME</t>
  </si>
  <si>
    <t>OWNER ADDRESS</t>
  </si>
  <si>
    <t>CITY STATE ZIP</t>
  </si>
  <si>
    <t>DESCRIPTION</t>
  </si>
  <si>
    <t>SEC</t>
  </si>
  <si>
    <t>TWP</t>
  </si>
  <si>
    <t>RANGE</t>
  </si>
  <si>
    <t>PARCEL ACRES</t>
  </si>
  <si>
    <t>ACRES IN TRACT</t>
  </si>
  <si>
    <t>TOTAL BENEFITTED ACRES</t>
  </si>
  <si>
    <t>ACRES IN WATERSHED NOT BENEFITTED</t>
  </si>
  <si>
    <t>NONCONVERTED WETLAND ACRES</t>
  </si>
  <si>
    <t>CLASS 1 ACRES</t>
  </si>
  <si>
    <t>RED = CLASS 1 BENEFIT</t>
  </si>
  <si>
    <t>CLASS 2 ACRES</t>
  </si>
  <si>
    <t>YELLOW = CLASS 2 BENEFIT</t>
  </si>
  <si>
    <t>CLASS 3 ACRES</t>
  </si>
  <si>
    <t>GREEN = CLASS 3 BENEFIT</t>
  </si>
  <si>
    <t>CLASS 4 ACRES</t>
  </si>
  <si>
    <t>BLUE = CLASS 4 BENEFIT</t>
  </si>
  <si>
    <t>URBAN RESIDENTIAL ACRES</t>
  </si>
  <si>
    <t>URBAN RESIDENTIAL BENEFIT</t>
  </si>
  <si>
    <t>INDUSTRIAL ACRES</t>
  </si>
  <si>
    <t>INDUSTRIAL BENEFIT</t>
  </si>
  <si>
    <t>RESIDENTIAL ACRES</t>
  </si>
  <si>
    <t>RESIDENTIAL BENEFIT</t>
  </si>
  <si>
    <t>WOODLOT ACRES</t>
  </si>
  <si>
    <t>WOODLOT BENEFIT</t>
  </si>
  <si>
    <t>FEDERAL LAND ACRES</t>
  </si>
  <si>
    <t>CREP ACRES</t>
  </si>
  <si>
    <t>CREP BENEFIT</t>
  </si>
  <si>
    <t>ROAD ACRES</t>
  </si>
  <si>
    <t>ROAD BENEFIT</t>
  </si>
  <si>
    <t>RECREATIONAL TRAIL ACRES</t>
  </si>
  <si>
    <t>RECREATIONAL TRAIL BENEFIT</t>
  </si>
  <si>
    <t>CLASS A GRASS STRIP ACRES</t>
  </si>
  <si>
    <t>CLASS A GRASS STRIP DAMAGES</t>
  </si>
  <si>
    <t>CLASS B GRASS STRIP ACRES</t>
  </si>
  <si>
    <t>CLASS B GRASS STRIP DAMAGES</t>
  </si>
  <si>
    <t>WETLAND BUFFER STRIP</t>
  </si>
  <si>
    <t>WETLAND BUFFER STRIP DAMAGES</t>
  </si>
  <si>
    <t>DITCH ACRES</t>
  </si>
  <si>
    <t>NON-BENEFITTED ACRES</t>
  </si>
  <si>
    <t>TOTAL PARCEL BENEFITS</t>
  </si>
  <si>
    <t>PERCENT TOTAL BENEFITS</t>
  </si>
  <si>
    <t>NOTIONAL ASSESSMENT ON $100,000 REPAIR</t>
  </si>
  <si>
    <t>08-0052-010</t>
  </si>
  <si>
    <t>SQUIRREL FARMS, LLC</t>
  </si>
  <si>
    <t>2195 361ST AVE</t>
  </si>
  <si>
    <t>MONTEVIDEO, MN 56265</t>
  </si>
  <si>
    <t>SWSE</t>
  </si>
  <si>
    <t>09</t>
  </si>
  <si>
    <t>117</t>
  </si>
  <si>
    <t>042</t>
  </si>
  <si>
    <t>08-0095-000</t>
  </si>
  <si>
    <t>BJERKESET, LANCE &amp; LOREN</t>
  </si>
  <si>
    <t>1902 361ST AVE</t>
  </si>
  <si>
    <t>DAWSON, MN 56232</t>
  </si>
  <si>
    <t>SWSW</t>
  </si>
  <si>
    <t>15</t>
  </si>
  <si>
    <t>08-0095-900</t>
  </si>
  <si>
    <t>TOWNSHIP OF BAXTER</t>
  </si>
  <si>
    <t>3612 170TH AVE</t>
  </si>
  <si>
    <t>BOYD, MN 56218</t>
  </si>
  <si>
    <t>08-0096-000</t>
  </si>
  <si>
    <t>TUFTO, KEN, STACY &amp; ALAN</t>
  </si>
  <si>
    <t>1309 OAK DR</t>
  </si>
  <si>
    <t>MONTEVIDEO MN 56265</t>
  </si>
  <si>
    <t>NWSW</t>
  </si>
  <si>
    <t>08-0099-000</t>
  </si>
  <si>
    <t>ABRAHAM, JEFFREY &amp; DARLENE</t>
  </si>
  <si>
    <t>1877 HWY 275</t>
  </si>
  <si>
    <t>DAWSON MN 56232</t>
  </si>
  <si>
    <t>NWSE</t>
  </si>
  <si>
    <t>16</t>
  </si>
  <si>
    <t>SESE</t>
  </si>
  <si>
    <t>NESE</t>
  </si>
  <si>
    <t>08-0099-010</t>
  </si>
  <si>
    <t>2505 TRANSPORTATION ROAD</t>
  </si>
  <si>
    <t>WILLMAR, MN 56201</t>
  </si>
  <si>
    <t>08-0100-000</t>
  </si>
  <si>
    <t>SUNDLEE, KIM &amp; CAROL</t>
  </si>
  <si>
    <t>4504 368TH AVE</t>
  </si>
  <si>
    <t>NESW</t>
  </si>
  <si>
    <t>SESW</t>
  </si>
  <si>
    <t>08-0100-020</t>
  </si>
  <si>
    <t>IBARRA, JOSHUA &amp; KATHRYN</t>
  </si>
  <si>
    <t>3536 HWY 212</t>
  </si>
  <si>
    <t>08-0101-000</t>
  </si>
  <si>
    <t>LEE, FLOYD &amp; DORA REV TRUSTS</t>
  </si>
  <si>
    <t>1838 371ST AVE</t>
  </si>
  <si>
    <t>NENW</t>
  </si>
  <si>
    <t>SENW</t>
  </si>
  <si>
    <t>NWNE</t>
  </si>
  <si>
    <t>SWNE</t>
  </si>
  <si>
    <t>SENE</t>
  </si>
  <si>
    <t>NENE</t>
  </si>
  <si>
    <t>08-0101-010</t>
  </si>
  <si>
    <t>ANDERSON, VICKI,LORI,BRIAN SUPP TRT</t>
  </si>
  <si>
    <t>3559 200TH ST</t>
  </si>
  <si>
    <t>08-0102-000</t>
  </si>
  <si>
    <t>FAGEN FARMS, LLP</t>
  </si>
  <si>
    <t>PO BOX D</t>
  </si>
  <si>
    <t>GRANITE FALLS, MN 56241</t>
  </si>
  <si>
    <t>08-0102-020</t>
  </si>
  <si>
    <t>ENEVOLDSEN, JEREMY &amp; STACEY</t>
  </si>
  <si>
    <t>4380 HWY 212</t>
  </si>
  <si>
    <t>08-0120-000</t>
  </si>
  <si>
    <t>KUHLMANN, TOM</t>
  </si>
  <si>
    <t>1516 355TH AVE</t>
  </si>
  <si>
    <t>21</t>
  </si>
  <si>
    <t>NWNW</t>
  </si>
  <si>
    <t>SWNW</t>
  </si>
  <si>
    <t>08-0123-000</t>
  </si>
  <si>
    <t>SCHUELKE FAMILY REVOCABLE LT</t>
  </si>
  <si>
    <t>1628 331ST AVE</t>
  </si>
  <si>
    <t>BOYD MN 56218</t>
  </si>
  <si>
    <t>08-0123-010</t>
  </si>
  <si>
    <t>08-0123-020</t>
  </si>
  <si>
    <t>LARSON, DAVID O. &amp; SHEILA REV LT</t>
  </si>
  <si>
    <t>3539 HWY 212</t>
  </si>
  <si>
    <t>08-0124-000</t>
  </si>
  <si>
    <t>MORK, RICHARD M. TRUST</t>
  </si>
  <si>
    <t>2397 QUAIL CREEK PARKWAY</t>
  </si>
  <si>
    <t>BLAINE, MN 55449</t>
  </si>
  <si>
    <t>08-0125-020</t>
  </si>
  <si>
    <t>08-0126-000</t>
  </si>
  <si>
    <t>STAAB FAMILY PARTNERSHIP</t>
  </si>
  <si>
    <t>223 3RD ST</t>
  </si>
  <si>
    <t>22</t>
  </si>
  <si>
    <t>08-0127-000</t>
  </si>
  <si>
    <t>BORSTAD, MICHAEL R</t>
  </si>
  <si>
    <t>6911 SOUTH FOUR PEAKS WAY</t>
  </si>
  <si>
    <t>CHANDLER, 85249</t>
  </si>
  <si>
    <t>08-0153-000</t>
  </si>
  <si>
    <t>OLSON, RICHARD G &amp; DIANE</t>
  </si>
  <si>
    <t>3612 170TH ST</t>
  </si>
  <si>
    <t>27</t>
  </si>
  <si>
    <t>08-0155-000</t>
  </si>
  <si>
    <t>SCHUELKE, LEROY&amp;KAREN REV LIV TRSTS</t>
  </si>
  <si>
    <t>1116 W BIG PORTAGE LK DR NW</t>
  </si>
  <si>
    <t>BACKUS, MN 56435</t>
  </si>
  <si>
    <t>08-0156-000</t>
  </si>
  <si>
    <t>WILLAND, MERLIN</t>
  </si>
  <si>
    <t>382 ELM ST</t>
  </si>
  <si>
    <t>28</t>
  </si>
  <si>
    <t>08-0156-030</t>
  </si>
  <si>
    <t>PFEIFER, SPENCER L</t>
  </si>
  <si>
    <t>PO BOX 1002</t>
  </si>
  <si>
    <t>08-0158-000</t>
  </si>
  <si>
    <t>180TH ST</t>
  </si>
  <si>
    <t>200TH ST</t>
  </si>
  <si>
    <t>CR 31</t>
  </si>
  <si>
    <t>MN HWY 275</t>
  </si>
  <si>
    <t>TOTAL WATERSHED ACRES:</t>
  </si>
  <si>
    <t>LAC QUI PARLE CTY RDS</t>
  </si>
  <si>
    <t>MN STATE HWY</t>
  </si>
  <si>
    <t>BAXTER TWP RDS</t>
  </si>
  <si>
    <t>MN HWY 212</t>
  </si>
  <si>
    <t>422 5TH AVENUE SUITE 301</t>
  </si>
  <si>
    <t>MADISON MN 56256</t>
  </si>
  <si>
    <t>BAXTER TWP, C/O JEFFREY JOHNSON 2195 361ST AVE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</si>
</sst>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\$#,##0.00"/>
    <numFmt numFmtId="165" formatCode="#,##0.0000"/>
  </numFmts>
  <fonts count="6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CE4D6"/>
        <bgColor indexed="64"/>
      </patternFill>
    </fill>
    <fill>
      <patternFill patternType="solid">
        <fgColor rgb="FFEA989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rgb="FFEDEDED"/>
        <bgColor indexed="64"/>
      </patternFill>
    </fill>
    <fill>
      <patternFill patternType="solid">
        <fgColor rgb="FFD9D9D9"/>
        <bgColor indexed="64"/>
      </patternFill>
    </fill>
  </fills>
  <borders count="2">
    <border>
      <left/>
      <right/>
      <top/>
      <bottom/>
      <diagonal/>
    </border>
    <border>
      <left/>
      <right/>
      <top style="double">
        <color auto="1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 applyAlignment="1">
      <alignment horizontal="center"/>
    </xf>
    <xf numFmtId="4" fontId="1" fillId="0" borderId="0" xfId="0" applyNumberFormat="1" applyFont="1" applyAlignment="1">
      <alignment horizontal="center"/>
    </xf>
    <xf numFmtId="4" fontId="1" fillId="2" borderId="0" xfId="0" applyNumberFormat="1" applyFont="1" applyFill="1" applyAlignment="1">
      <alignment horizontal="center"/>
    </xf>
    <xf numFmtId="4" fontId="1" fillId="3" borderId="0" xfId="0" applyNumberFormat="1" applyFont="1" applyFill="1" applyAlignment="1">
      <alignment horizontal="center"/>
    </xf>
    <xf numFmtId="164" fontId="1" fillId="0" borderId="0" xfId="0" applyNumberFormat="1" applyFont="1" applyAlignment="1">
      <alignment horizontal="center"/>
    </xf>
    <xf numFmtId="4" fontId="1" fillId="4" borderId="0" xfId="0" applyNumberFormat="1" applyFont="1" applyFill="1" applyAlignment="1">
      <alignment horizontal="center"/>
    </xf>
    <xf numFmtId="4" fontId="1" fillId="5" borderId="0" xfId="0" applyNumberFormat="1" applyFont="1" applyFill="1" applyAlignment="1">
      <alignment horizontal="center"/>
    </xf>
    <xf numFmtId="4" fontId="1" fillId="6" borderId="0" xfId="0" applyNumberFormat="1" applyFont="1" applyFill="1" applyAlignment="1">
      <alignment horizontal="center"/>
    </xf>
    <xf numFmtId="4" fontId="1" fillId="7" borderId="0" xfId="0" applyNumberFormat="1" applyFont="1" applyFill="1" applyAlignment="1">
      <alignment horizontal="center"/>
    </xf>
    <xf numFmtId="4" fontId="1" fillId="8" borderId="0" xfId="0" applyNumberFormat="1" applyFont="1" applyFill="1" applyAlignment="1">
      <alignment horizontal="center"/>
    </xf>
    <xf numFmtId="165" fontId="1" fillId="0" borderId="0" xfId="0" applyNumberFormat="1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2" borderId="0" xfId="0" applyFont="1" applyFill="1" applyAlignment="1">
      <alignment horizontal="center" wrapText="1"/>
    </xf>
    <xf numFmtId="0" fontId="2" fillId="3" borderId="0" xfId="0" applyFont="1" applyFill="1" applyAlignment="1">
      <alignment horizontal="center" wrapText="1"/>
    </xf>
    <xf numFmtId="0" fontId="2" fillId="4" borderId="0" xfId="0" applyFont="1" applyFill="1" applyAlignment="1">
      <alignment horizontal="center" wrapText="1"/>
    </xf>
    <xf numFmtId="0" fontId="2" fillId="5" borderId="0" xfId="0" applyFont="1" applyFill="1" applyAlignment="1">
      <alignment horizontal="center" wrapText="1"/>
    </xf>
    <xf numFmtId="0" fontId="2" fillId="6" borderId="0" xfId="0" applyFont="1" applyFill="1" applyAlignment="1">
      <alignment horizontal="center" wrapText="1"/>
    </xf>
    <xf numFmtId="0" fontId="2" fillId="7" borderId="0" xfId="0" applyFont="1" applyFill="1" applyAlignment="1">
      <alignment horizontal="center" wrapText="1"/>
    </xf>
    <xf numFmtId="0" fontId="2" fillId="8" borderId="0" xfId="0" applyFont="1" applyFill="1" applyAlignment="1">
      <alignment horizontal="center" wrapText="1"/>
    </xf>
    <xf numFmtId="4" fontId="1" fillId="0" borderId="1" xfId="0" applyNumberFormat="1" applyFont="1" applyBorder="1" applyAlignment="1">
      <alignment horizontal="center"/>
    </xf>
    <xf numFmtId="4" fontId="1" fillId="2" borderId="1" xfId="0" applyNumberFormat="1" applyFont="1" applyFill="1" applyBorder="1" applyAlignment="1">
      <alignment horizontal="center"/>
    </xf>
    <xf numFmtId="4" fontId="1" fillId="3" borderId="1" xfId="0" applyNumberFormat="1" applyFont="1" applyFill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4" fontId="1" fillId="4" borderId="1" xfId="0" applyNumberFormat="1" applyFont="1" applyFill="1" applyBorder="1" applyAlignment="1">
      <alignment horizontal="center"/>
    </xf>
    <xf numFmtId="4" fontId="1" fillId="5" borderId="1" xfId="0" applyNumberFormat="1" applyFont="1" applyFill="1" applyBorder="1" applyAlignment="1">
      <alignment horizontal="center"/>
    </xf>
    <xf numFmtId="4" fontId="1" fillId="6" borderId="1" xfId="0" applyNumberFormat="1" applyFont="1" applyFill="1" applyBorder="1" applyAlignment="1">
      <alignment horizontal="center"/>
    </xf>
    <xf numFmtId="4" fontId="1" fillId="7" borderId="1" xfId="0" applyNumberFormat="1" applyFont="1" applyFill="1" applyBorder="1" applyAlignment="1">
      <alignment horizontal="center"/>
    </xf>
    <xf numFmtId="4" fontId="1" fillId="8" borderId="1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" fontId="4" fillId="0" borderId="0" xfId="0" applyNumberFormat="1" applyFont="1" applyAlignment="1">
      <alignment horizontal="center"/>
    </xf>
    <xf numFmtId="4" fontId="4" fillId="2" borderId="0" xfId="0" applyNumberFormat="1" applyFont="1" applyFill="1" applyAlignment="1">
      <alignment horizontal="center"/>
    </xf>
    <xf numFmtId="4" fontId="4" fillId="3" borderId="0" xfId="0" applyNumberFormat="1" applyFont="1" applyFill="1" applyAlignment="1">
      <alignment horizontal="center"/>
    </xf>
    <xf numFmtId="164" fontId="4" fillId="0" borderId="0" xfId="0" applyNumberFormat="1" applyFont="1" applyAlignment="1">
      <alignment horizontal="center"/>
    </xf>
    <xf numFmtId="4" fontId="4" fillId="4" borderId="0" xfId="0" applyNumberFormat="1" applyFont="1" applyFill="1" applyAlignment="1">
      <alignment horizontal="center"/>
    </xf>
    <xf numFmtId="4" fontId="4" fillId="5" borderId="0" xfId="0" applyNumberFormat="1" applyFont="1" applyFill="1" applyAlignment="1">
      <alignment horizontal="center"/>
    </xf>
    <xf numFmtId="4" fontId="4" fillId="6" borderId="0" xfId="0" applyNumberFormat="1" applyFont="1" applyFill="1" applyAlignment="1">
      <alignment horizontal="center"/>
    </xf>
    <xf numFmtId="4" fontId="4" fillId="7" borderId="0" xfId="0" applyNumberFormat="1" applyFont="1" applyFill="1" applyAlignment="1">
      <alignment horizontal="center"/>
    </xf>
    <xf numFmtId="4" fontId="4" fillId="8" borderId="0" xfId="0" applyNumberFormat="1" applyFont="1" applyFill="1" applyAlignment="1">
      <alignment horizontal="center"/>
    </xf>
    <xf numFmtId="165" fontId="4" fillId="0" borderId="0" xfId="0" applyNumberFormat="1" applyFont="1" applyAlignment="1">
      <alignment horizontal="center"/>
    </xf>
    <xf numFmtId="0" fontId="5" fillId="0" borderId="0" xfId="0" applyFont="1"/>
  </cellXfs>
  <cellStyles count="1">
    <cellStyle name="Normal" xfId="0" builtinId="0"/>
  </cellStyles>
  <dxfs count="1">
    <dxf>
      <font>
        <b/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68"/>
  <sheetViews>
    <sheetView tabSelected="1" zoomScaleNormal="100" workbookViewId="0">
      <pane xSplit="2" ySplit="2" topLeftCell="C44" activePane="bottomRight" state="frozen"/>
      <selection pane="topRight" activeCell="C1" sqref="C1"/>
      <selection pane="bottomLeft" activeCell="A3" sqref="A3"/>
      <selection pane="bottomRight" activeCell="H67" sqref="H67"/>
    </sheetView>
  </sheetViews>
  <sheetFormatPr defaultRowHeight="15" x14ac:dyDescent="0.25"/>
  <cols>
    <col min="1" max="1" width="14.7109375" style="1" customWidth="1"/>
    <col min="2" max="2" width="35.7109375" style="1" customWidth="1"/>
    <col min="3" max="3" width="30.7109375" style="1" customWidth="1"/>
    <col min="4" max="4" width="25.7109375" style="1" customWidth="1"/>
    <col min="5" max="5" width="20.7109375" style="1" customWidth="1"/>
    <col min="6" max="8" width="9.7109375" style="1" customWidth="1"/>
    <col min="9" max="12" width="17.7109375" style="2" customWidth="1"/>
    <col min="13" max="13" width="20.7109375" style="3" customWidth="1"/>
    <col min="14" max="14" width="13.7109375" style="4" customWidth="1"/>
    <col min="15" max="15" width="13.7109375" style="5" customWidth="1"/>
    <col min="16" max="16" width="13.7109375" style="6" customWidth="1"/>
    <col min="17" max="17" width="13.7109375" style="5" customWidth="1"/>
    <col min="18" max="18" width="13.7109375" style="7" customWidth="1"/>
    <col min="19" max="19" width="13.7109375" style="5" customWidth="1"/>
    <col min="20" max="20" width="13.7109375" style="8" customWidth="1"/>
    <col min="21" max="21" width="13.7109375" style="5" customWidth="1"/>
    <col min="22" max="22" width="17.7109375" style="2" hidden="1" customWidth="1"/>
    <col min="23" max="23" width="17.7109375" style="5" hidden="1" customWidth="1"/>
    <col min="24" max="24" width="17.7109375" style="2" hidden="1" customWidth="1"/>
    <col min="25" max="25" width="17.7109375" style="5" hidden="1" customWidth="1"/>
    <col min="26" max="26" width="17.7109375" style="9" customWidth="1"/>
    <col min="27" max="27" width="17.7109375" style="5" customWidth="1"/>
    <col min="28" max="28" width="17.7109375" style="10" customWidth="1"/>
    <col min="29" max="29" width="17.7109375" style="5" customWidth="1"/>
    <col min="30" max="30" width="17.7109375" style="2" hidden="1" customWidth="1"/>
    <col min="31" max="31" width="17.7109375" style="2" customWidth="1"/>
    <col min="32" max="32" width="17.7109375" style="5" customWidth="1"/>
    <col min="33" max="33" width="17.7109375" style="9" customWidth="1"/>
    <col min="34" max="34" width="17.7109375" style="5" customWidth="1"/>
    <col min="35" max="35" width="19.7109375" style="2" hidden="1" customWidth="1"/>
    <col min="36" max="36" width="19.7109375" style="5" hidden="1" customWidth="1"/>
    <col min="37" max="37" width="17.7109375" style="3" customWidth="1"/>
    <col min="38" max="38" width="17.7109375" style="5" customWidth="1"/>
    <col min="39" max="39" width="17.7109375" style="3" customWidth="1"/>
    <col min="40" max="40" width="17.7109375" style="5" customWidth="1"/>
    <col min="41" max="41" width="17.7109375" style="2" hidden="1" customWidth="1"/>
    <col min="42" max="42" width="17.7109375" style="5" hidden="1" customWidth="1"/>
    <col min="43" max="43" width="17.7109375" style="2" customWidth="1"/>
    <col min="44" max="44" width="17.7109375" style="2" hidden="1" customWidth="1"/>
    <col min="45" max="45" width="17.7109375" style="5" customWidth="1"/>
    <col min="46" max="46" width="17.7109375" style="11" customWidth="1"/>
    <col min="47" max="47" width="17.7109375" style="5" customWidth="1"/>
  </cols>
  <sheetData>
    <row r="1" spans="1:47" x14ac:dyDescent="0.25">
      <c r="AL1" s="5">
        <v>3217.8</v>
      </c>
      <c r="AN1" s="5">
        <v>5363</v>
      </c>
      <c r="AP1" s="5" t="s">
        <v>0</v>
      </c>
      <c r="AU1" s="5" t="s">
        <v>1</v>
      </c>
    </row>
    <row r="2" spans="1:47" ht="67.900000000000006" customHeight="1" x14ac:dyDescent="0.25">
      <c r="A2" s="12" t="s">
        <v>2</v>
      </c>
      <c r="B2" s="12" t="s">
        <v>3</v>
      </c>
      <c r="C2" s="12" t="s">
        <v>4</v>
      </c>
      <c r="D2" s="12" t="s">
        <v>5</v>
      </c>
      <c r="E2" s="12" t="s">
        <v>6</v>
      </c>
      <c r="F2" s="12" t="s">
        <v>7</v>
      </c>
      <c r="G2" s="12" t="s">
        <v>8</v>
      </c>
      <c r="H2" s="12" t="s">
        <v>9</v>
      </c>
      <c r="I2" s="12" t="s">
        <v>10</v>
      </c>
      <c r="J2" s="12" t="s">
        <v>11</v>
      </c>
      <c r="K2" s="12" t="s">
        <v>12</v>
      </c>
      <c r="L2" s="12" t="s">
        <v>13</v>
      </c>
      <c r="M2" s="13" t="s">
        <v>14</v>
      </c>
      <c r="N2" s="14" t="s">
        <v>15</v>
      </c>
      <c r="O2" s="12" t="s">
        <v>16</v>
      </c>
      <c r="P2" s="15" t="s">
        <v>17</v>
      </c>
      <c r="Q2" s="12" t="s">
        <v>18</v>
      </c>
      <c r="R2" s="16" t="s">
        <v>19</v>
      </c>
      <c r="S2" s="12" t="s">
        <v>20</v>
      </c>
      <c r="T2" s="17" t="s">
        <v>21</v>
      </c>
      <c r="U2" s="12" t="s">
        <v>22</v>
      </c>
      <c r="V2" s="12" t="s">
        <v>23</v>
      </c>
      <c r="W2" s="12" t="s">
        <v>24</v>
      </c>
      <c r="X2" s="12" t="s">
        <v>25</v>
      </c>
      <c r="Y2" s="12" t="s">
        <v>26</v>
      </c>
      <c r="Z2" s="18" t="s">
        <v>27</v>
      </c>
      <c r="AA2" s="12" t="s">
        <v>28</v>
      </c>
      <c r="AB2" s="19" t="s">
        <v>29</v>
      </c>
      <c r="AC2" s="12" t="s">
        <v>30</v>
      </c>
      <c r="AD2" s="12" t="s">
        <v>31</v>
      </c>
      <c r="AE2" s="12" t="s">
        <v>32</v>
      </c>
      <c r="AF2" s="12" t="s">
        <v>33</v>
      </c>
      <c r="AG2" s="18" t="s">
        <v>34</v>
      </c>
      <c r="AH2" s="12" t="s">
        <v>35</v>
      </c>
      <c r="AI2" s="12" t="s">
        <v>36</v>
      </c>
      <c r="AJ2" s="12" t="s">
        <v>37</v>
      </c>
      <c r="AK2" s="13" t="s">
        <v>38</v>
      </c>
      <c r="AL2" s="12" t="s">
        <v>39</v>
      </c>
      <c r="AM2" s="13" t="s">
        <v>40</v>
      </c>
      <c r="AN2" s="12" t="s">
        <v>41</v>
      </c>
      <c r="AO2" s="12" t="s">
        <v>42</v>
      </c>
      <c r="AP2" s="12" t="s">
        <v>43</v>
      </c>
      <c r="AQ2" s="12" t="s">
        <v>44</v>
      </c>
      <c r="AR2" s="12" t="s">
        <v>45</v>
      </c>
      <c r="AS2" s="12" t="s">
        <v>46</v>
      </c>
      <c r="AT2" s="12" t="s">
        <v>47</v>
      </c>
      <c r="AU2" s="12" t="s">
        <v>48</v>
      </c>
    </row>
    <row r="3" spans="1:47" x14ac:dyDescent="0.25">
      <c r="A3" s="1" t="s">
        <v>49</v>
      </c>
      <c r="B3" s="1" t="s">
        <v>50</v>
      </c>
      <c r="C3" s="1" t="s">
        <v>51</v>
      </c>
      <c r="D3" s="1" t="s">
        <v>52</v>
      </c>
      <c r="E3" s="1" t="s">
        <v>53</v>
      </c>
      <c r="F3" s="1" t="s">
        <v>54</v>
      </c>
      <c r="G3" s="1" t="s">
        <v>55</v>
      </c>
      <c r="H3" s="1" t="s">
        <v>56</v>
      </c>
      <c r="I3" s="2">
        <v>160</v>
      </c>
      <c r="J3" s="2">
        <v>42.81</v>
      </c>
      <c r="K3" s="2">
        <f t="shared" ref="K3:K30" si="0">SUM(N3,P3,R3,T3,V3,X3,Z3,AB3,AE3,AG3,AI3)</f>
        <v>1.63</v>
      </c>
      <c r="L3" s="2">
        <f t="shared" ref="L3:L30" si="1">SUM(M3,AD3,AK3,AM3,AO3,AQ3,AR3)</f>
        <v>0.54</v>
      </c>
      <c r="N3" s="4">
        <v>0.16</v>
      </c>
      <c r="O3" s="5">
        <v>224.88</v>
      </c>
      <c r="P3" s="6">
        <v>1.34</v>
      </c>
      <c r="Q3" s="5">
        <v>1388.24</v>
      </c>
      <c r="R3" s="7">
        <v>0.13</v>
      </c>
      <c r="S3" s="5">
        <v>53.95</v>
      </c>
      <c r="AL3" s="5" t="str">
        <f t="shared" ref="AL3:AL31" si="2">IF(AK3&gt;0,AK3*$AL$1,"")</f>
        <v/>
      </c>
      <c r="AM3" s="3">
        <v>0.12</v>
      </c>
      <c r="AN3" s="5">
        <f t="shared" ref="AN3:AN31" si="3">IF(AM3&gt;0,AM3*$AN$1,"")</f>
        <v>643.55999999999995</v>
      </c>
      <c r="AP3" s="5" t="str">
        <f t="shared" ref="AP3:AP31" si="4">IF(AO3&gt;0,AO3*$AP$1,"")</f>
        <v/>
      </c>
      <c r="AQ3" s="2">
        <v>0.42</v>
      </c>
      <c r="AS3" s="5">
        <f t="shared" ref="AS3:AS30" si="5">SUM(O3,Q3,S3,U3,W3,Y3,AA3,AC3,AF3,AH3,AJ3)</f>
        <v>1667.07</v>
      </c>
      <c r="AT3" s="11">
        <f t="shared" ref="AT3:AT34" si="6">(AS3/$AS$65)*100</f>
        <v>0.24872015836468583</v>
      </c>
      <c r="AU3" s="5">
        <f t="shared" ref="AU3:AU31" si="7">(AT3/100)*$AU$1</f>
        <v>248.72015836468583</v>
      </c>
    </row>
    <row r="4" spans="1:47" x14ac:dyDescent="0.25">
      <c r="A4" s="1" t="s">
        <v>57</v>
      </c>
      <c r="B4" s="1" t="s">
        <v>58</v>
      </c>
      <c r="C4" s="1" t="s">
        <v>59</v>
      </c>
      <c r="D4" s="1" t="s">
        <v>60</v>
      </c>
      <c r="E4" s="1" t="s">
        <v>61</v>
      </c>
      <c r="F4" s="1" t="s">
        <v>62</v>
      </c>
      <c r="G4" s="1" t="s">
        <v>55</v>
      </c>
      <c r="H4" s="1" t="s">
        <v>56</v>
      </c>
      <c r="I4" s="2">
        <v>2.529999971389771</v>
      </c>
      <c r="J4" s="2">
        <v>2.42</v>
      </c>
      <c r="K4" s="2">
        <f t="shared" si="0"/>
        <v>1.3199999999999998</v>
      </c>
      <c r="L4" s="2">
        <f t="shared" si="1"/>
        <v>0</v>
      </c>
      <c r="Z4" s="9">
        <v>0.74</v>
      </c>
      <c r="AA4" s="5">
        <v>36.851999999999997</v>
      </c>
      <c r="AB4" s="10">
        <v>0.57999999999999996</v>
      </c>
      <c r="AC4" s="5">
        <v>25.9956</v>
      </c>
      <c r="AL4" s="5" t="str">
        <f t="shared" si="2"/>
        <v/>
      </c>
      <c r="AN4" s="5" t="str">
        <f t="shared" si="3"/>
        <v/>
      </c>
      <c r="AP4" s="5" t="str">
        <f t="shared" si="4"/>
        <v/>
      </c>
      <c r="AS4" s="5">
        <f t="shared" si="5"/>
        <v>62.8476</v>
      </c>
      <c r="AT4" s="11">
        <f t="shared" si="6"/>
        <v>9.3766098753144331E-3</v>
      </c>
      <c r="AU4" s="5">
        <f t="shared" si="7"/>
        <v>9.3766098753144327</v>
      </c>
    </row>
    <row r="5" spans="1:47" x14ac:dyDescent="0.25">
      <c r="A5" s="1" t="s">
        <v>63</v>
      </c>
      <c r="B5" s="1" t="s">
        <v>64</v>
      </c>
      <c r="C5" s="1" t="s">
        <v>65</v>
      </c>
      <c r="D5" s="1" t="s">
        <v>66</v>
      </c>
      <c r="E5" s="1" t="s">
        <v>61</v>
      </c>
      <c r="F5" s="1" t="s">
        <v>62</v>
      </c>
      <c r="G5" s="1" t="s">
        <v>55</v>
      </c>
      <c r="H5" s="1" t="s">
        <v>56</v>
      </c>
      <c r="I5" s="2">
        <v>0.46000000834465032</v>
      </c>
      <c r="J5" s="2">
        <v>0.43</v>
      </c>
      <c r="K5" s="2">
        <f t="shared" si="0"/>
        <v>0.43000000000000005</v>
      </c>
      <c r="L5" s="2">
        <f t="shared" si="1"/>
        <v>0</v>
      </c>
      <c r="Z5" s="9">
        <v>0.26</v>
      </c>
      <c r="AA5" s="5">
        <v>12.948</v>
      </c>
      <c r="AB5" s="10">
        <v>0.17</v>
      </c>
      <c r="AC5" s="5">
        <v>7.6194000000000006</v>
      </c>
      <c r="AL5" s="5" t="str">
        <f t="shared" si="2"/>
        <v/>
      </c>
      <c r="AN5" s="5" t="str">
        <f t="shared" si="3"/>
        <v/>
      </c>
      <c r="AP5" s="5" t="str">
        <f t="shared" si="4"/>
        <v/>
      </c>
      <c r="AS5" s="5">
        <f t="shared" si="5"/>
        <v>20.567399999999999</v>
      </c>
      <c r="AT5" s="11">
        <f t="shared" si="6"/>
        <v>3.0685735962796045E-3</v>
      </c>
      <c r="AU5" s="5">
        <f t="shared" si="7"/>
        <v>3.0685735962796046</v>
      </c>
    </row>
    <row r="6" spans="1:47" x14ac:dyDescent="0.25">
      <c r="A6" s="1" t="s">
        <v>67</v>
      </c>
      <c r="B6" s="1" t="s">
        <v>68</v>
      </c>
      <c r="C6" s="1" t="s">
        <v>69</v>
      </c>
      <c r="D6" s="1" t="s">
        <v>70</v>
      </c>
      <c r="E6" s="1" t="s">
        <v>61</v>
      </c>
      <c r="F6" s="1" t="s">
        <v>62</v>
      </c>
      <c r="G6" s="1" t="s">
        <v>55</v>
      </c>
      <c r="H6" s="1" t="s">
        <v>56</v>
      </c>
      <c r="I6" s="2">
        <v>222.4700012207031</v>
      </c>
      <c r="J6" s="2">
        <v>27.62</v>
      </c>
      <c r="K6" s="2">
        <f t="shared" si="0"/>
        <v>8.8300000000000018</v>
      </c>
      <c r="L6" s="2">
        <f t="shared" si="1"/>
        <v>0</v>
      </c>
      <c r="R6" s="7">
        <v>5.74</v>
      </c>
      <c r="S6" s="5">
        <v>2382.1</v>
      </c>
      <c r="T6" s="8">
        <v>2.88</v>
      </c>
      <c r="U6" s="5">
        <v>358.56</v>
      </c>
      <c r="Z6" s="9">
        <v>7.0000000000000007E-2</v>
      </c>
      <c r="AA6" s="5">
        <v>3.4860000000000002</v>
      </c>
      <c r="AB6" s="10">
        <v>0.14000000000000001</v>
      </c>
      <c r="AC6" s="5">
        <v>6.2748000000000008</v>
      </c>
      <c r="AL6" s="5" t="str">
        <f t="shared" si="2"/>
        <v/>
      </c>
      <c r="AN6" s="5" t="str">
        <f t="shared" si="3"/>
        <v/>
      </c>
      <c r="AP6" s="5" t="str">
        <f t="shared" si="4"/>
        <v/>
      </c>
      <c r="AS6" s="5">
        <f t="shared" si="5"/>
        <v>2750.4207999999999</v>
      </c>
      <c r="AT6" s="11">
        <f t="shared" si="6"/>
        <v>0.41035175304307914</v>
      </c>
      <c r="AU6" s="5">
        <f t="shared" si="7"/>
        <v>410.35175304307916</v>
      </c>
    </row>
    <row r="7" spans="1:47" x14ac:dyDescent="0.25">
      <c r="A7" s="1" t="s">
        <v>67</v>
      </c>
      <c r="B7" s="1" t="s">
        <v>68</v>
      </c>
      <c r="C7" s="1" t="s">
        <v>69</v>
      </c>
      <c r="D7" s="1" t="s">
        <v>70</v>
      </c>
      <c r="E7" s="1" t="s">
        <v>71</v>
      </c>
      <c r="F7" s="1" t="s">
        <v>62</v>
      </c>
      <c r="G7" s="1" t="s">
        <v>55</v>
      </c>
      <c r="H7" s="1" t="s">
        <v>56</v>
      </c>
      <c r="I7" s="2">
        <v>222.4700012207031</v>
      </c>
      <c r="J7" s="2">
        <v>37.729999999999997</v>
      </c>
      <c r="K7" s="2">
        <f t="shared" si="0"/>
        <v>3.42</v>
      </c>
      <c r="L7" s="2">
        <f t="shared" si="1"/>
        <v>0</v>
      </c>
      <c r="R7" s="7">
        <v>3.42</v>
      </c>
      <c r="S7" s="5">
        <v>1419.3</v>
      </c>
      <c r="AL7" s="5" t="str">
        <f t="shared" si="2"/>
        <v/>
      </c>
      <c r="AN7" s="5" t="str">
        <f t="shared" si="3"/>
        <v/>
      </c>
      <c r="AP7" s="5" t="str">
        <f t="shared" si="4"/>
        <v/>
      </c>
      <c r="AS7" s="5">
        <f t="shared" si="5"/>
        <v>1419.3</v>
      </c>
      <c r="AT7" s="11">
        <f t="shared" si="6"/>
        <v>0.21175386802413732</v>
      </c>
      <c r="AU7" s="5">
        <f t="shared" si="7"/>
        <v>211.75386802413732</v>
      </c>
    </row>
    <row r="8" spans="1:47" s="41" customFormat="1" x14ac:dyDescent="0.25">
      <c r="A8" s="30" t="s">
        <v>72</v>
      </c>
      <c r="B8" s="30" t="s">
        <v>73</v>
      </c>
      <c r="C8" s="30" t="s">
        <v>74</v>
      </c>
      <c r="D8" s="30" t="s">
        <v>75</v>
      </c>
      <c r="E8" s="30" t="s">
        <v>76</v>
      </c>
      <c r="F8" s="30" t="s">
        <v>77</v>
      </c>
      <c r="G8" s="30" t="s">
        <v>55</v>
      </c>
      <c r="H8" s="30" t="s">
        <v>56</v>
      </c>
      <c r="I8" s="31">
        <v>146.03999328613281</v>
      </c>
      <c r="J8" s="31">
        <v>38.549999999999997</v>
      </c>
      <c r="K8" s="31">
        <f t="shared" si="0"/>
        <v>35.590000000000003</v>
      </c>
      <c r="L8" s="31">
        <f t="shared" si="1"/>
        <v>2.96</v>
      </c>
      <c r="M8" s="32">
        <v>0.46</v>
      </c>
      <c r="N8" s="33">
        <v>4.0199999999999996</v>
      </c>
      <c r="O8" s="34">
        <v>5650.11</v>
      </c>
      <c r="P8" s="35">
        <v>13.13</v>
      </c>
      <c r="Q8" s="34">
        <v>13602.68</v>
      </c>
      <c r="R8" s="36">
        <v>9.81</v>
      </c>
      <c r="S8" s="34">
        <v>4071.15</v>
      </c>
      <c r="T8" s="37">
        <v>6.41</v>
      </c>
      <c r="U8" s="34">
        <v>798.04500000000007</v>
      </c>
      <c r="V8" s="31"/>
      <c r="W8" s="34"/>
      <c r="X8" s="31"/>
      <c r="Y8" s="34"/>
      <c r="Z8" s="38"/>
      <c r="AA8" s="34"/>
      <c r="AB8" s="39"/>
      <c r="AC8" s="34"/>
      <c r="AD8" s="31"/>
      <c r="AE8" s="31">
        <v>2.2200000000000002</v>
      </c>
      <c r="AF8" s="34">
        <v>99.500400000000013</v>
      </c>
      <c r="AG8" s="38"/>
      <c r="AH8" s="34"/>
      <c r="AI8" s="31"/>
      <c r="AJ8" s="34"/>
      <c r="AK8" s="32">
        <v>1</v>
      </c>
      <c r="AL8" s="34">
        <f t="shared" si="2"/>
        <v>3217.8</v>
      </c>
      <c r="AM8" s="32"/>
      <c r="AN8" s="34" t="str">
        <f t="shared" si="3"/>
        <v/>
      </c>
      <c r="AO8" s="31"/>
      <c r="AP8" s="34" t="str">
        <f t="shared" si="4"/>
        <v/>
      </c>
      <c r="AQ8" s="31">
        <v>1.5</v>
      </c>
      <c r="AR8" s="31"/>
      <c r="AS8" s="34">
        <f t="shared" si="5"/>
        <v>24221.485400000001</v>
      </c>
      <c r="AT8" s="40">
        <f t="shared" si="6"/>
        <v>3.613748483576531</v>
      </c>
      <c r="AU8" s="34">
        <f t="shared" si="7"/>
        <v>3613.7484835765308</v>
      </c>
    </row>
    <row r="9" spans="1:47" s="41" customFormat="1" x14ac:dyDescent="0.25">
      <c r="A9" s="30" t="s">
        <v>72</v>
      </c>
      <c r="B9" s="30" t="s">
        <v>73</v>
      </c>
      <c r="C9" s="30" t="s">
        <v>74</v>
      </c>
      <c r="D9" s="30" t="s">
        <v>75</v>
      </c>
      <c r="E9" s="30" t="s">
        <v>53</v>
      </c>
      <c r="F9" s="30" t="s">
        <v>77</v>
      </c>
      <c r="G9" s="30" t="s">
        <v>55</v>
      </c>
      <c r="H9" s="30" t="s">
        <v>56</v>
      </c>
      <c r="I9" s="31">
        <v>146.03999328613281</v>
      </c>
      <c r="J9" s="31">
        <v>36.56</v>
      </c>
      <c r="K9" s="31">
        <f t="shared" si="0"/>
        <v>33.440000000000005</v>
      </c>
      <c r="L9" s="31">
        <f t="shared" si="1"/>
        <v>3.12</v>
      </c>
      <c r="M9" s="32"/>
      <c r="N9" s="33">
        <v>8.4</v>
      </c>
      <c r="O9" s="34">
        <v>11806.2</v>
      </c>
      <c r="P9" s="35">
        <v>15.9</v>
      </c>
      <c r="Q9" s="34">
        <v>16472.400000000001</v>
      </c>
      <c r="R9" s="36">
        <v>6.83</v>
      </c>
      <c r="S9" s="34">
        <v>2834.45</v>
      </c>
      <c r="T9" s="37"/>
      <c r="U9" s="34"/>
      <c r="V9" s="31"/>
      <c r="W9" s="34"/>
      <c r="X9" s="31"/>
      <c r="Y9" s="34"/>
      <c r="Z9" s="38"/>
      <c r="AA9" s="34"/>
      <c r="AB9" s="39"/>
      <c r="AC9" s="34"/>
      <c r="AD9" s="31"/>
      <c r="AE9" s="31">
        <v>2.31</v>
      </c>
      <c r="AF9" s="34">
        <v>103.5342</v>
      </c>
      <c r="AG9" s="38"/>
      <c r="AH9" s="34"/>
      <c r="AI9" s="31"/>
      <c r="AJ9" s="34"/>
      <c r="AK9" s="32">
        <v>1.25</v>
      </c>
      <c r="AL9" s="34">
        <f t="shared" si="2"/>
        <v>4022.25</v>
      </c>
      <c r="AM9" s="32">
        <v>0.02</v>
      </c>
      <c r="AN9" s="34">
        <f t="shared" si="3"/>
        <v>107.26</v>
      </c>
      <c r="AO9" s="31"/>
      <c r="AP9" s="34" t="str">
        <f t="shared" si="4"/>
        <v/>
      </c>
      <c r="AQ9" s="31">
        <v>1.85</v>
      </c>
      <c r="AR9" s="31"/>
      <c r="AS9" s="34">
        <f t="shared" si="5"/>
        <v>31216.584200000001</v>
      </c>
      <c r="AT9" s="40">
        <f t="shared" si="6"/>
        <v>4.6573891713176714</v>
      </c>
      <c r="AU9" s="34">
        <f t="shared" si="7"/>
        <v>4657.3891713176708</v>
      </c>
    </row>
    <row r="10" spans="1:47" s="41" customFormat="1" x14ac:dyDescent="0.25">
      <c r="A10" s="30" t="s">
        <v>72</v>
      </c>
      <c r="B10" s="30" t="s">
        <v>73</v>
      </c>
      <c r="C10" s="30" t="s">
        <v>74</v>
      </c>
      <c r="D10" s="30" t="s">
        <v>75</v>
      </c>
      <c r="E10" s="30" t="s">
        <v>78</v>
      </c>
      <c r="F10" s="30" t="s">
        <v>77</v>
      </c>
      <c r="G10" s="30" t="s">
        <v>55</v>
      </c>
      <c r="H10" s="30" t="s">
        <v>56</v>
      </c>
      <c r="I10" s="31">
        <v>146.03999328613281</v>
      </c>
      <c r="J10" s="31">
        <v>31.98</v>
      </c>
      <c r="K10" s="31">
        <f t="shared" si="0"/>
        <v>31.979999999999997</v>
      </c>
      <c r="L10" s="31">
        <f t="shared" si="1"/>
        <v>0</v>
      </c>
      <c r="M10" s="32"/>
      <c r="N10" s="33">
        <v>0.45</v>
      </c>
      <c r="O10" s="34">
        <v>632.47500000000002</v>
      </c>
      <c r="P10" s="35">
        <v>8.85</v>
      </c>
      <c r="Q10" s="34">
        <v>9168.6</v>
      </c>
      <c r="R10" s="36">
        <v>22.68</v>
      </c>
      <c r="S10" s="34">
        <v>9412.2000000000007</v>
      </c>
      <c r="T10" s="37"/>
      <c r="U10" s="34"/>
      <c r="V10" s="31"/>
      <c r="W10" s="34"/>
      <c r="X10" s="31"/>
      <c r="Y10" s="34"/>
      <c r="Z10" s="38"/>
      <c r="AA10" s="34"/>
      <c r="AB10" s="39"/>
      <c r="AC10" s="34"/>
      <c r="AD10" s="31"/>
      <c r="AE10" s="31"/>
      <c r="AF10" s="34"/>
      <c r="AG10" s="38"/>
      <c r="AH10" s="34"/>
      <c r="AI10" s="31"/>
      <c r="AJ10" s="34"/>
      <c r="AK10" s="32"/>
      <c r="AL10" s="34" t="str">
        <f t="shared" si="2"/>
        <v/>
      </c>
      <c r="AM10" s="32"/>
      <c r="AN10" s="34" t="str">
        <f t="shared" si="3"/>
        <v/>
      </c>
      <c r="AO10" s="31"/>
      <c r="AP10" s="34" t="str">
        <f t="shared" si="4"/>
        <v/>
      </c>
      <c r="AQ10" s="31"/>
      <c r="AR10" s="31"/>
      <c r="AS10" s="34">
        <f t="shared" si="5"/>
        <v>19213.275000000001</v>
      </c>
      <c r="AT10" s="40">
        <f t="shared" si="6"/>
        <v>2.866543576876952</v>
      </c>
      <c r="AU10" s="34">
        <f t="shared" si="7"/>
        <v>2866.5435768769521</v>
      </c>
    </row>
    <row r="11" spans="1:47" s="41" customFormat="1" x14ac:dyDescent="0.25">
      <c r="A11" s="30" t="s">
        <v>72</v>
      </c>
      <c r="B11" s="30" t="s">
        <v>73</v>
      </c>
      <c r="C11" s="30" t="s">
        <v>74</v>
      </c>
      <c r="D11" s="30" t="s">
        <v>75</v>
      </c>
      <c r="E11" s="30" t="s">
        <v>79</v>
      </c>
      <c r="F11" s="30" t="s">
        <v>77</v>
      </c>
      <c r="G11" s="30" t="s">
        <v>55</v>
      </c>
      <c r="H11" s="30" t="s">
        <v>56</v>
      </c>
      <c r="I11" s="31">
        <v>146.03999328613281</v>
      </c>
      <c r="J11" s="31">
        <v>38.86</v>
      </c>
      <c r="K11" s="31">
        <f t="shared" si="0"/>
        <v>31.700000000000003</v>
      </c>
      <c r="L11" s="31">
        <f t="shared" si="1"/>
        <v>0</v>
      </c>
      <c r="M11" s="32"/>
      <c r="N11" s="33">
        <v>0.64</v>
      </c>
      <c r="O11" s="34">
        <v>899.52</v>
      </c>
      <c r="P11" s="35">
        <v>13.52</v>
      </c>
      <c r="Q11" s="34">
        <v>14006.72</v>
      </c>
      <c r="R11" s="36">
        <v>14.08</v>
      </c>
      <c r="S11" s="34">
        <v>5843.2</v>
      </c>
      <c r="T11" s="37">
        <v>3.46</v>
      </c>
      <c r="U11" s="34">
        <v>430.77</v>
      </c>
      <c r="V11" s="31"/>
      <c r="W11" s="34"/>
      <c r="X11" s="31"/>
      <c r="Y11" s="34"/>
      <c r="Z11" s="38"/>
      <c r="AA11" s="34"/>
      <c r="AB11" s="39"/>
      <c r="AC11" s="34"/>
      <c r="AD11" s="31"/>
      <c r="AE11" s="31"/>
      <c r="AF11" s="34"/>
      <c r="AG11" s="38"/>
      <c r="AH11" s="34"/>
      <c r="AI11" s="31"/>
      <c r="AJ11" s="34"/>
      <c r="AK11" s="32"/>
      <c r="AL11" s="34" t="str">
        <f t="shared" si="2"/>
        <v/>
      </c>
      <c r="AM11" s="32"/>
      <c r="AN11" s="34" t="str">
        <f t="shared" si="3"/>
        <v/>
      </c>
      <c r="AO11" s="31"/>
      <c r="AP11" s="34" t="str">
        <f t="shared" si="4"/>
        <v/>
      </c>
      <c r="AQ11" s="31"/>
      <c r="AR11" s="31"/>
      <c r="AS11" s="34">
        <f t="shared" si="5"/>
        <v>21180.21</v>
      </c>
      <c r="AT11" s="40">
        <f t="shared" si="6"/>
        <v>3.1600023906598418</v>
      </c>
      <c r="AU11" s="34">
        <f t="shared" si="7"/>
        <v>3160.0023906598421</v>
      </c>
    </row>
    <row r="12" spans="1:47" x14ac:dyDescent="0.25">
      <c r="A12" s="1" t="s">
        <v>80</v>
      </c>
      <c r="B12" s="1" t="s">
        <v>73</v>
      </c>
      <c r="C12" s="1" t="s">
        <v>74</v>
      </c>
      <c r="D12" s="1" t="s">
        <v>75</v>
      </c>
      <c r="E12" s="1" t="s">
        <v>78</v>
      </c>
      <c r="F12" s="1" t="s">
        <v>77</v>
      </c>
      <c r="G12" s="1" t="s">
        <v>55</v>
      </c>
      <c r="H12" s="1" t="s">
        <v>56</v>
      </c>
      <c r="I12" s="2">
        <v>10.840000152587891</v>
      </c>
      <c r="J12" s="2">
        <v>8.5</v>
      </c>
      <c r="K12" s="2">
        <f t="shared" si="0"/>
        <v>8.5</v>
      </c>
      <c r="L12" s="2">
        <f t="shared" si="1"/>
        <v>0</v>
      </c>
      <c r="R12" s="7">
        <v>3.12</v>
      </c>
      <c r="S12" s="5">
        <v>1294.8</v>
      </c>
      <c r="T12" s="8">
        <v>0.56000000000000005</v>
      </c>
      <c r="U12" s="5">
        <v>69.720000000000013</v>
      </c>
      <c r="AB12" s="10">
        <v>4.82</v>
      </c>
      <c r="AC12" s="5">
        <v>216.0324</v>
      </c>
      <c r="AL12" s="5" t="str">
        <f t="shared" si="2"/>
        <v/>
      </c>
      <c r="AN12" s="5" t="str">
        <f t="shared" si="3"/>
        <v/>
      </c>
      <c r="AP12" s="5" t="str">
        <f t="shared" si="4"/>
        <v/>
      </c>
      <c r="AS12" s="5">
        <f t="shared" si="5"/>
        <v>1580.5524</v>
      </c>
      <c r="AT12" s="11">
        <f t="shared" si="6"/>
        <v>0.23581207941579196</v>
      </c>
      <c r="AU12" s="5">
        <f t="shared" si="7"/>
        <v>235.81207941579194</v>
      </c>
    </row>
    <row r="13" spans="1:47" x14ac:dyDescent="0.25">
      <c r="A13" s="1" t="s">
        <v>83</v>
      </c>
      <c r="B13" s="1" t="s">
        <v>84</v>
      </c>
      <c r="C13" s="1" t="s">
        <v>85</v>
      </c>
      <c r="D13" s="1" t="s">
        <v>70</v>
      </c>
      <c r="E13" s="1" t="s">
        <v>71</v>
      </c>
      <c r="F13" s="1" t="s">
        <v>77</v>
      </c>
      <c r="G13" s="1" t="s">
        <v>55</v>
      </c>
      <c r="H13" s="1" t="s">
        <v>56</v>
      </c>
      <c r="I13" s="2">
        <v>152.58000183105469</v>
      </c>
      <c r="J13" s="2">
        <v>41</v>
      </c>
      <c r="K13" s="2">
        <f t="shared" si="0"/>
        <v>4.95</v>
      </c>
      <c r="L13" s="2">
        <f t="shared" si="1"/>
        <v>0</v>
      </c>
      <c r="R13" s="7">
        <v>4.95</v>
      </c>
      <c r="S13" s="5">
        <v>2054.25</v>
      </c>
      <c r="AL13" s="5" t="str">
        <f t="shared" si="2"/>
        <v/>
      </c>
      <c r="AN13" s="5" t="str">
        <f t="shared" si="3"/>
        <v/>
      </c>
      <c r="AP13" s="5" t="str">
        <f t="shared" si="4"/>
        <v/>
      </c>
      <c r="AS13" s="5">
        <f t="shared" si="5"/>
        <v>2054.25</v>
      </c>
      <c r="AT13" s="11">
        <f t="shared" si="6"/>
        <v>0.30648586161388297</v>
      </c>
      <c r="AU13" s="5">
        <f t="shared" si="7"/>
        <v>306.485861613883</v>
      </c>
    </row>
    <row r="14" spans="1:47" x14ac:dyDescent="0.25">
      <c r="A14" s="1" t="s">
        <v>83</v>
      </c>
      <c r="B14" s="1" t="s">
        <v>84</v>
      </c>
      <c r="C14" s="1" t="s">
        <v>85</v>
      </c>
      <c r="D14" s="1" t="s">
        <v>70</v>
      </c>
      <c r="E14" s="1" t="s">
        <v>86</v>
      </c>
      <c r="F14" s="1" t="s">
        <v>77</v>
      </c>
      <c r="G14" s="1" t="s">
        <v>55</v>
      </c>
      <c r="H14" s="1" t="s">
        <v>56</v>
      </c>
      <c r="I14" s="2">
        <v>152.58000183105469</v>
      </c>
      <c r="J14" s="2">
        <v>37.64</v>
      </c>
      <c r="K14" s="2">
        <f t="shared" si="0"/>
        <v>23.34</v>
      </c>
      <c r="L14" s="2">
        <f t="shared" si="1"/>
        <v>0.01</v>
      </c>
      <c r="M14" s="3">
        <v>0.01</v>
      </c>
      <c r="R14" s="7">
        <v>18.22</v>
      </c>
      <c r="S14" s="5">
        <v>7561.2999999999993</v>
      </c>
      <c r="T14" s="8">
        <v>5.12</v>
      </c>
      <c r="U14" s="5">
        <v>637.44000000000005</v>
      </c>
      <c r="AL14" s="5" t="str">
        <f t="shared" si="2"/>
        <v/>
      </c>
      <c r="AN14" s="5" t="str">
        <f t="shared" si="3"/>
        <v/>
      </c>
      <c r="AP14" s="5" t="str">
        <f t="shared" si="4"/>
        <v/>
      </c>
      <c r="AS14" s="5">
        <f t="shared" si="5"/>
        <v>8198.74</v>
      </c>
      <c r="AT14" s="11">
        <f t="shared" si="6"/>
        <v>1.2232191276856308</v>
      </c>
      <c r="AU14" s="5">
        <f t="shared" si="7"/>
        <v>1223.2191276856308</v>
      </c>
    </row>
    <row r="15" spans="1:47" x14ac:dyDescent="0.25">
      <c r="A15" s="1" t="s">
        <v>83</v>
      </c>
      <c r="B15" s="1" t="s">
        <v>84</v>
      </c>
      <c r="C15" s="1" t="s">
        <v>85</v>
      </c>
      <c r="D15" s="1" t="s">
        <v>70</v>
      </c>
      <c r="E15" s="1" t="s">
        <v>61</v>
      </c>
      <c r="F15" s="1" t="s">
        <v>77</v>
      </c>
      <c r="G15" s="1" t="s">
        <v>55</v>
      </c>
      <c r="H15" s="1" t="s">
        <v>56</v>
      </c>
      <c r="I15" s="2">
        <v>152.58000183105469</v>
      </c>
      <c r="J15" s="2">
        <v>38.979999999999997</v>
      </c>
      <c r="K15" s="2">
        <f t="shared" si="0"/>
        <v>1.05</v>
      </c>
      <c r="L15" s="2">
        <f t="shared" si="1"/>
        <v>0</v>
      </c>
      <c r="R15" s="7">
        <v>1.05</v>
      </c>
      <c r="S15" s="5">
        <v>435.75</v>
      </c>
      <c r="AL15" s="5" t="str">
        <f t="shared" si="2"/>
        <v/>
      </c>
      <c r="AN15" s="5" t="str">
        <f t="shared" si="3"/>
        <v/>
      </c>
      <c r="AP15" s="5" t="str">
        <f t="shared" si="4"/>
        <v/>
      </c>
      <c r="AS15" s="5">
        <f t="shared" si="5"/>
        <v>435.75</v>
      </c>
      <c r="AT15" s="11">
        <f t="shared" si="6"/>
        <v>6.5012152463550937E-2</v>
      </c>
      <c r="AU15" s="5">
        <f t="shared" si="7"/>
        <v>65.012152463550933</v>
      </c>
    </row>
    <row r="16" spans="1:47" x14ac:dyDescent="0.25">
      <c r="A16" s="1" t="s">
        <v>83</v>
      </c>
      <c r="B16" s="1" t="s">
        <v>84</v>
      </c>
      <c r="C16" s="1" t="s">
        <v>85</v>
      </c>
      <c r="D16" s="1" t="s">
        <v>70</v>
      </c>
      <c r="E16" s="1" t="s">
        <v>87</v>
      </c>
      <c r="F16" s="1" t="s">
        <v>77</v>
      </c>
      <c r="G16" s="1" t="s">
        <v>55</v>
      </c>
      <c r="H16" s="1" t="s">
        <v>56</v>
      </c>
      <c r="I16" s="2">
        <v>152.58000183105469</v>
      </c>
      <c r="J16" s="2">
        <v>34.29</v>
      </c>
      <c r="K16" s="2">
        <f t="shared" si="0"/>
        <v>29.259999999999998</v>
      </c>
      <c r="L16" s="2">
        <f t="shared" si="1"/>
        <v>0.64999999999999991</v>
      </c>
      <c r="N16" s="4">
        <v>3.07</v>
      </c>
      <c r="O16" s="5">
        <v>4314.8850000000002</v>
      </c>
      <c r="P16" s="6">
        <v>8.44</v>
      </c>
      <c r="Q16" s="5">
        <v>8743.84</v>
      </c>
      <c r="R16" s="7">
        <v>15.94</v>
      </c>
      <c r="S16" s="5">
        <v>6615.0999999999995</v>
      </c>
      <c r="T16" s="8">
        <v>0.2</v>
      </c>
      <c r="U16" s="5">
        <v>24.9</v>
      </c>
      <c r="Z16" s="9">
        <v>0.34</v>
      </c>
      <c r="AA16" s="5">
        <v>16.931999999999999</v>
      </c>
      <c r="AB16" s="10">
        <v>1.27</v>
      </c>
      <c r="AC16" s="5">
        <v>56.921399999999998</v>
      </c>
      <c r="AL16" s="5" t="str">
        <f t="shared" si="2"/>
        <v/>
      </c>
      <c r="AM16" s="3">
        <v>0.24</v>
      </c>
      <c r="AN16" s="5">
        <f t="shared" si="3"/>
        <v>1287.1199999999999</v>
      </c>
      <c r="AP16" s="5" t="str">
        <f t="shared" si="4"/>
        <v/>
      </c>
      <c r="AQ16" s="2">
        <v>0.41</v>
      </c>
      <c r="AS16" s="5">
        <f t="shared" si="5"/>
        <v>19772.578400000002</v>
      </c>
      <c r="AT16" s="11">
        <f t="shared" si="6"/>
        <v>2.9499894011206296</v>
      </c>
      <c r="AU16" s="5">
        <f t="shared" si="7"/>
        <v>2949.9894011206293</v>
      </c>
    </row>
    <row r="17" spans="1:47" x14ac:dyDescent="0.25">
      <c r="A17" s="1" t="s">
        <v>88</v>
      </c>
      <c r="B17" s="1" t="s">
        <v>89</v>
      </c>
      <c r="C17" s="1" t="s">
        <v>90</v>
      </c>
      <c r="D17" s="1" t="s">
        <v>75</v>
      </c>
      <c r="E17" s="1" t="s">
        <v>87</v>
      </c>
      <c r="F17" s="1" t="s">
        <v>77</v>
      </c>
      <c r="G17" s="1" t="s">
        <v>55</v>
      </c>
      <c r="H17" s="1" t="s">
        <v>56</v>
      </c>
      <c r="I17" s="2">
        <v>4.1500000953674316</v>
      </c>
      <c r="J17" s="2">
        <v>4.1399999999999997</v>
      </c>
      <c r="K17" s="2">
        <f t="shared" si="0"/>
        <v>2.17</v>
      </c>
      <c r="L17" s="2">
        <f t="shared" si="1"/>
        <v>0</v>
      </c>
      <c r="Z17" s="9">
        <v>0.68</v>
      </c>
      <c r="AA17" s="5">
        <v>33.863999999999997</v>
      </c>
      <c r="AB17" s="10">
        <v>1.49</v>
      </c>
      <c r="AC17" s="5">
        <v>66.781800000000004</v>
      </c>
      <c r="AL17" s="5" t="str">
        <f t="shared" si="2"/>
        <v/>
      </c>
      <c r="AN17" s="5" t="str">
        <f t="shared" si="3"/>
        <v/>
      </c>
      <c r="AP17" s="5" t="str">
        <f t="shared" si="4"/>
        <v/>
      </c>
      <c r="AS17" s="5">
        <f t="shared" si="5"/>
        <v>100.64580000000001</v>
      </c>
      <c r="AT17" s="11">
        <f t="shared" si="6"/>
        <v>1.5015949729009879E-2</v>
      </c>
      <c r="AU17" s="5">
        <f t="shared" si="7"/>
        <v>15.015949729009879</v>
      </c>
    </row>
    <row r="18" spans="1:47" x14ac:dyDescent="0.25">
      <c r="A18" s="1" t="s">
        <v>91</v>
      </c>
      <c r="B18" s="1" t="s">
        <v>92</v>
      </c>
      <c r="C18" s="1" t="s">
        <v>93</v>
      </c>
      <c r="D18" s="1" t="s">
        <v>52</v>
      </c>
      <c r="E18" s="1" t="s">
        <v>94</v>
      </c>
      <c r="F18" s="1" t="s">
        <v>77</v>
      </c>
      <c r="G18" s="1" t="s">
        <v>55</v>
      </c>
      <c r="H18" s="1" t="s">
        <v>56</v>
      </c>
      <c r="I18" s="2">
        <v>186.6499938964844</v>
      </c>
      <c r="J18" s="2">
        <v>18.190000000000001</v>
      </c>
      <c r="K18" s="2">
        <f t="shared" si="0"/>
        <v>7.3599999999999994</v>
      </c>
      <c r="L18" s="2">
        <f t="shared" si="1"/>
        <v>3.49</v>
      </c>
      <c r="M18" s="3">
        <v>3.49</v>
      </c>
      <c r="P18" s="6">
        <v>0.67</v>
      </c>
      <c r="Q18" s="5">
        <v>694.12</v>
      </c>
      <c r="R18" s="7">
        <v>5.62</v>
      </c>
      <c r="S18" s="5">
        <v>2332.3000000000002</v>
      </c>
      <c r="Z18" s="9">
        <v>1.06</v>
      </c>
      <c r="AA18" s="5">
        <v>52.787999999999997</v>
      </c>
      <c r="AB18" s="10">
        <v>0.01</v>
      </c>
      <c r="AC18" s="5">
        <v>0.44819999999999999</v>
      </c>
      <c r="AL18" s="5" t="str">
        <f t="shared" si="2"/>
        <v/>
      </c>
      <c r="AN18" s="5" t="str">
        <f t="shared" si="3"/>
        <v/>
      </c>
      <c r="AP18" s="5" t="str">
        <f t="shared" si="4"/>
        <v/>
      </c>
      <c r="AS18" s="5">
        <f t="shared" si="5"/>
        <v>3079.6561999999999</v>
      </c>
      <c r="AT18" s="11">
        <f t="shared" si="6"/>
        <v>0.45947235435391837</v>
      </c>
      <c r="AU18" s="5">
        <f t="shared" si="7"/>
        <v>459.47235435391838</v>
      </c>
    </row>
    <row r="19" spans="1:47" x14ac:dyDescent="0.25">
      <c r="A19" s="1" t="s">
        <v>91</v>
      </c>
      <c r="B19" s="1" t="s">
        <v>92</v>
      </c>
      <c r="C19" s="1" t="s">
        <v>93</v>
      </c>
      <c r="D19" s="1" t="s">
        <v>52</v>
      </c>
      <c r="E19" s="1" t="s">
        <v>95</v>
      </c>
      <c r="F19" s="1" t="s">
        <v>77</v>
      </c>
      <c r="G19" s="1" t="s">
        <v>55</v>
      </c>
      <c r="H19" s="1" t="s">
        <v>56</v>
      </c>
      <c r="I19" s="2">
        <v>186.6499938964844</v>
      </c>
      <c r="J19" s="2">
        <v>18.82</v>
      </c>
      <c r="K19" s="2">
        <f t="shared" si="0"/>
        <v>15.32</v>
      </c>
      <c r="L19" s="2">
        <f t="shared" si="1"/>
        <v>3.51</v>
      </c>
      <c r="M19" s="3">
        <v>3.51</v>
      </c>
      <c r="R19" s="7">
        <v>13.85</v>
      </c>
      <c r="S19" s="5">
        <v>5747.75</v>
      </c>
      <c r="T19" s="8">
        <v>0.17</v>
      </c>
      <c r="U19" s="5">
        <v>21.164999999999999</v>
      </c>
      <c r="Z19" s="9">
        <v>1.17</v>
      </c>
      <c r="AA19" s="5">
        <v>58.265999999999991</v>
      </c>
      <c r="AB19" s="10">
        <v>0.13</v>
      </c>
      <c r="AC19" s="5">
        <v>5.8266</v>
      </c>
      <c r="AL19" s="5" t="str">
        <f t="shared" si="2"/>
        <v/>
      </c>
      <c r="AN19" s="5" t="str">
        <f t="shared" si="3"/>
        <v/>
      </c>
      <c r="AP19" s="5" t="str">
        <f t="shared" si="4"/>
        <v/>
      </c>
      <c r="AS19" s="5">
        <f t="shared" si="5"/>
        <v>5833.0075999999999</v>
      </c>
      <c r="AT19" s="11">
        <f t="shared" si="6"/>
        <v>0.87026134116408804</v>
      </c>
      <c r="AU19" s="5">
        <f t="shared" si="7"/>
        <v>870.26134116408809</v>
      </c>
    </row>
    <row r="20" spans="1:47" x14ac:dyDescent="0.25">
      <c r="A20" s="1" t="s">
        <v>91</v>
      </c>
      <c r="B20" s="1" t="s">
        <v>92</v>
      </c>
      <c r="C20" s="1" t="s">
        <v>93</v>
      </c>
      <c r="D20" s="1" t="s">
        <v>52</v>
      </c>
      <c r="E20" s="1" t="s">
        <v>96</v>
      </c>
      <c r="F20" s="1" t="s">
        <v>77</v>
      </c>
      <c r="G20" s="1" t="s">
        <v>55</v>
      </c>
      <c r="H20" s="1" t="s">
        <v>56</v>
      </c>
      <c r="I20" s="2">
        <v>186.6499938964844</v>
      </c>
      <c r="J20" s="2">
        <v>35.97</v>
      </c>
      <c r="K20" s="2">
        <f t="shared" si="0"/>
        <v>30.16</v>
      </c>
      <c r="L20" s="2">
        <f t="shared" si="1"/>
        <v>3.4799999999999995</v>
      </c>
      <c r="N20" s="4">
        <v>12.72</v>
      </c>
      <c r="O20" s="5">
        <v>17877.96</v>
      </c>
      <c r="P20" s="6">
        <v>16.559999999999999</v>
      </c>
      <c r="Q20" s="5">
        <v>17156.16</v>
      </c>
      <c r="R20" s="7">
        <v>0.74</v>
      </c>
      <c r="S20" s="5">
        <v>307.10000000000002</v>
      </c>
      <c r="Z20" s="9">
        <v>0.1</v>
      </c>
      <c r="AA20" s="5">
        <v>4.9800000000000004</v>
      </c>
      <c r="AB20" s="10">
        <v>0.04</v>
      </c>
      <c r="AC20" s="5">
        <v>1.7927999999999999</v>
      </c>
      <c r="AL20" s="5" t="str">
        <f t="shared" si="2"/>
        <v/>
      </c>
      <c r="AM20" s="3">
        <v>1.39</v>
      </c>
      <c r="AN20" s="5">
        <f t="shared" si="3"/>
        <v>7454.57</v>
      </c>
      <c r="AP20" s="5" t="str">
        <f t="shared" si="4"/>
        <v/>
      </c>
      <c r="AQ20" s="2">
        <v>2.09</v>
      </c>
      <c r="AS20" s="5">
        <f t="shared" si="5"/>
        <v>35347.9928</v>
      </c>
      <c r="AT20" s="11">
        <f t="shared" si="6"/>
        <v>5.2737787657925441</v>
      </c>
      <c r="AU20" s="5">
        <f t="shared" si="7"/>
        <v>5273.7787657925446</v>
      </c>
    </row>
    <row r="21" spans="1:47" x14ac:dyDescent="0.25">
      <c r="A21" s="1" t="s">
        <v>91</v>
      </c>
      <c r="B21" s="1" t="s">
        <v>92</v>
      </c>
      <c r="C21" s="1" t="s">
        <v>93</v>
      </c>
      <c r="D21" s="1" t="s">
        <v>52</v>
      </c>
      <c r="E21" s="1" t="s">
        <v>97</v>
      </c>
      <c r="F21" s="1" t="s">
        <v>77</v>
      </c>
      <c r="G21" s="1" t="s">
        <v>55</v>
      </c>
      <c r="H21" s="1" t="s">
        <v>56</v>
      </c>
      <c r="I21" s="2">
        <v>186.6499938964844</v>
      </c>
      <c r="J21" s="2">
        <v>36.83</v>
      </c>
      <c r="K21" s="2">
        <f t="shared" si="0"/>
        <v>32.19</v>
      </c>
      <c r="L21" s="2">
        <f t="shared" si="1"/>
        <v>4.6500000000000004</v>
      </c>
      <c r="M21" s="3">
        <v>2.08</v>
      </c>
      <c r="N21" s="4">
        <v>2.1800000000000002</v>
      </c>
      <c r="O21" s="5">
        <v>3063.99</v>
      </c>
      <c r="P21" s="6">
        <v>14.55</v>
      </c>
      <c r="Q21" s="5">
        <v>15073.8</v>
      </c>
      <c r="R21" s="7">
        <v>10.86</v>
      </c>
      <c r="S21" s="5">
        <v>4506.8999999999996</v>
      </c>
      <c r="T21" s="8">
        <v>4.5999999999999996</v>
      </c>
      <c r="U21" s="5">
        <v>572.69999999999993</v>
      </c>
      <c r="AL21" s="5" t="str">
        <f t="shared" si="2"/>
        <v/>
      </c>
      <c r="AM21" s="3">
        <v>1.03</v>
      </c>
      <c r="AN21" s="5">
        <f t="shared" si="3"/>
        <v>5523.89</v>
      </c>
      <c r="AP21" s="5" t="str">
        <f t="shared" si="4"/>
        <v/>
      </c>
      <c r="AQ21" s="2">
        <v>1.54</v>
      </c>
      <c r="AS21" s="5">
        <f t="shared" si="5"/>
        <v>23217.390000000003</v>
      </c>
      <c r="AT21" s="11">
        <f t="shared" si="6"/>
        <v>3.4639414767314358</v>
      </c>
      <c r="AU21" s="5">
        <f t="shared" si="7"/>
        <v>3463.9414767314356</v>
      </c>
    </row>
    <row r="22" spans="1:47" x14ac:dyDescent="0.25">
      <c r="A22" s="1" t="s">
        <v>91</v>
      </c>
      <c r="B22" s="1" t="s">
        <v>92</v>
      </c>
      <c r="C22" s="1" t="s">
        <v>93</v>
      </c>
      <c r="D22" s="1" t="s">
        <v>52</v>
      </c>
      <c r="E22" s="1" t="s">
        <v>98</v>
      </c>
      <c r="F22" s="1" t="s">
        <v>77</v>
      </c>
      <c r="G22" s="1" t="s">
        <v>55</v>
      </c>
      <c r="H22" s="1" t="s">
        <v>56</v>
      </c>
      <c r="I22" s="2">
        <v>186.6499938964844</v>
      </c>
      <c r="J22" s="2">
        <v>38.54</v>
      </c>
      <c r="K22" s="2">
        <f t="shared" si="0"/>
        <v>19.86</v>
      </c>
      <c r="L22" s="2">
        <f t="shared" si="1"/>
        <v>0</v>
      </c>
      <c r="N22" s="4">
        <v>1.68</v>
      </c>
      <c r="O22" s="5">
        <v>2361.2399999999998</v>
      </c>
      <c r="P22" s="6">
        <v>8.2899999999999991</v>
      </c>
      <c r="Q22" s="5">
        <v>8588.4399999999987</v>
      </c>
      <c r="R22" s="7">
        <v>8.93</v>
      </c>
      <c r="S22" s="5">
        <v>3705.95</v>
      </c>
      <c r="T22" s="8">
        <v>0.96</v>
      </c>
      <c r="U22" s="5">
        <v>119.52</v>
      </c>
      <c r="AL22" s="5" t="str">
        <f t="shared" si="2"/>
        <v/>
      </c>
      <c r="AN22" s="5" t="str">
        <f t="shared" si="3"/>
        <v/>
      </c>
      <c r="AP22" s="5" t="str">
        <f t="shared" si="4"/>
        <v/>
      </c>
      <c r="AS22" s="5">
        <f t="shared" si="5"/>
        <v>14775.149999999998</v>
      </c>
      <c r="AT22" s="11">
        <f t="shared" si="6"/>
        <v>2.2043931255808018</v>
      </c>
      <c r="AU22" s="5">
        <f t="shared" si="7"/>
        <v>2204.3931255808016</v>
      </c>
    </row>
    <row r="23" spans="1:47" x14ac:dyDescent="0.25">
      <c r="A23" s="1" t="s">
        <v>91</v>
      </c>
      <c r="B23" s="1" t="s">
        <v>92</v>
      </c>
      <c r="C23" s="1" t="s">
        <v>93</v>
      </c>
      <c r="D23" s="1" t="s">
        <v>52</v>
      </c>
      <c r="E23" s="1" t="s">
        <v>99</v>
      </c>
      <c r="F23" s="1" t="s">
        <v>77</v>
      </c>
      <c r="G23" s="1" t="s">
        <v>55</v>
      </c>
      <c r="H23" s="1" t="s">
        <v>56</v>
      </c>
      <c r="I23" s="2">
        <v>186.6499938964844</v>
      </c>
      <c r="J23" s="2">
        <v>35.67</v>
      </c>
      <c r="K23" s="2">
        <f t="shared" si="0"/>
        <v>16.310000000000002</v>
      </c>
      <c r="L23" s="2">
        <f t="shared" si="1"/>
        <v>0</v>
      </c>
      <c r="N23" s="4">
        <v>0.89</v>
      </c>
      <c r="O23" s="5">
        <v>1250.895</v>
      </c>
      <c r="P23" s="6">
        <v>7.82</v>
      </c>
      <c r="Q23" s="5">
        <v>8101.52</v>
      </c>
      <c r="R23" s="7">
        <v>7.6</v>
      </c>
      <c r="S23" s="5">
        <v>3154</v>
      </c>
      <c r="AL23" s="5" t="str">
        <f t="shared" si="2"/>
        <v/>
      </c>
      <c r="AN23" s="5" t="str">
        <f t="shared" si="3"/>
        <v/>
      </c>
      <c r="AP23" s="5" t="str">
        <f t="shared" si="4"/>
        <v/>
      </c>
      <c r="AS23" s="5">
        <f t="shared" si="5"/>
        <v>12506.415000000001</v>
      </c>
      <c r="AT23" s="11">
        <f t="shared" si="6"/>
        <v>1.8659069621398521</v>
      </c>
      <c r="AU23" s="5">
        <f t="shared" si="7"/>
        <v>1865.9069621398519</v>
      </c>
    </row>
    <row r="24" spans="1:47" x14ac:dyDescent="0.25">
      <c r="A24" s="1" t="s">
        <v>100</v>
      </c>
      <c r="B24" s="1" t="s">
        <v>101</v>
      </c>
      <c r="C24" s="1" t="s">
        <v>102</v>
      </c>
      <c r="D24" s="1" t="s">
        <v>60</v>
      </c>
      <c r="E24" s="1" t="s">
        <v>94</v>
      </c>
      <c r="F24" s="1" t="s">
        <v>77</v>
      </c>
      <c r="G24" s="1" t="s">
        <v>55</v>
      </c>
      <c r="H24" s="1" t="s">
        <v>56</v>
      </c>
      <c r="I24" s="2">
        <v>13.35000038146973</v>
      </c>
      <c r="J24" s="2">
        <v>1.73</v>
      </c>
      <c r="K24" s="2">
        <f t="shared" si="0"/>
        <v>1.74</v>
      </c>
      <c r="L24" s="2">
        <f t="shared" si="1"/>
        <v>0</v>
      </c>
      <c r="P24" s="6">
        <v>0.03</v>
      </c>
      <c r="Q24" s="5">
        <v>31.08</v>
      </c>
      <c r="Z24" s="9">
        <v>0.16</v>
      </c>
      <c r="AA24" s="5">
        <v>7.968</v>
      </c>
      <c r="AB24" s="10">
        <v>1.55</v>
      </c>
      <c r="AC24" s="5">
        <v>69.471000000000004</v>
      </c>
      <c r="AL24" s="5" t="str">
        <f t="shared" si="2"/>
        <v/>
      </c>
      <c r="AN24" s="5" t="str">
        <f t="shared" si="3"/>
        <v/>
      </c>
      <c r="AP24" s="5" t="str">
        <f t="shared" si="4"/>
        <v/>
      </c>
      <c r="AS24" s="5">
        <f t="shared" si="5"/>
        <v>108.51900000000001</v>
      </c>
      <c r="AT24" s="11">
        <f t="shared" si="6"/>
        <v>1.6190599594244601E-2</v>
      </c>
      <c r="AU24" s="5">
        <f t="shared" si="7"/>
        <v>16.190599594244599</v>
      </c>
    </row>
    <row r="25" spans="1:47" x14ac:dyDescent="0.25">
      <c r="A25" s="1" t="s">
        <v>100</v>
      </c>
      <c r="B25" s="1" t="s">
        <v>101</v>
      </c>
      <c r="C25" s="1" t="s">
        <v>102</v>
      </c>
      <c r="D25" s="1" t="s">
        <v>60</v>
      </c>
      <c r="E25" s="1" t="s">
        <v>95</v>
      </c>
      <c r="F25" s="1" t="s">
        <v>77</v>
      </c>
      <c r="G25" s="1" t="s">
        <v>55</v>
      </c>
      <c r="H25" s="1" t="s">
        <v>56</v>
      </c>
      <c r="I25" s="2">
        <v>13.35000038146973</v>
      </c>
      <c r="J25" s="2">
        <v>1.94</v>
      </c>
      <c r="K25" s="2">
        <f t="shared" si="0"/>
        <v>1.69</v>
      </c>
      <c r="L25" s="2">
        <f t="shared" si="1"/>
        <v>0.25</v>
      </c>
      <c r="M25" s="3">
        <v>0.25</v>
      </c>
      <c r="R25" s="7">
        <v>0.03</v>
      </c>
      <c r="S25" s="5">
        <v>12.45</v>
      </c>
      <c r="Z25" s="9">
        <v>0.21</v>
      </c>
      <c r="AA25" s="5">
        <v>10.458</v>
      </c>
      <c r="AB25" s="10">
        <v>1.45</v>
      </c>
      <c r="AC25" s="5">
        <v>64.989000000000004</v>
      </c>
      <c r="AL25" s="5" t="str">
        <f t="shared" si="2"/>
        <v/>
      </c>
      <c r="AN25" s="5" t="str">
        <f t="shared" si="3"/>
        <v/>
      </c>
      <c r="AP25" s="5" t="str">
        <f t="shared" si="4"/>
        <v/>
      </c>
      <c r="AS25" s="5">
        <f t="shared" si="5"/>
        <v>87.897000000000006</v>
      </c>
      <c r="AT25" s="11">
        <f t="shared" si="6"/>
        <v>1.3113879896933418E-2</v>
      </c>
      <c r="AU25" s="5">
        <f t="shared" si="7"/>
        <v>13.113879896933417</v>
      </c>
    </row>
    <row r="26" spans="1:47" x14ac:dyDescent="0.25">
      <c r="A26" s="1" t="s">
        <v>100</v>
      </c>
      <c r="B26" s="1" t="s">
        <v>101</v>
      </c>
      <c r="C26" s="1" t="s">
        <v>102</v>
      </c>
      <c r="D26" s="1" t="s">
        <v>60</v>
      </c>
      <c r="E26" s="1" t="s">
        <v>96</v>
      </c>
      <c r="F26" s="1" t="s">
        <v>77</v>
      </c>
      <c r="G26" s="1" t="s">
        <v>55</v>
      </c>
      <c r="H26" s="1" t="s">
        <v>56</v>
      </c>
      <c r="I26" s="2">
        <v>13.35000038146973</v>
      </c>
      <c r="J26" s="2">
        <v>5.0599999999999996</v>
      </c>
      <c r="K26" s="2">
        <f t="shared" si="0"/>
        <v>5.07</v>
      </c>
      <c r="L26" s="2">
        <f t="shared" si="1"/>
        <v>0</v>
      </c>
      <c r="P26" s="6">
        <v>0.23</v>
      </c>
      <c r="Q26" s="5">
        <v>238.28</v>
      </c>
      <c r="R26" s="7">
        <v>1.36</v>
      </c>
      <c r="S26" s="5">
        <v>564.40000000000009</v>
      </c>
      <c r="Z26" s="9">
        <v>1.43</v>
      </c>
      <c r="AA26" s="5">
        <v>71.213999999999999</v>
      </c>
      <c r="AB26" s="10">
        <v>2.0499999999999998</v>
      </c>
      <c r="AC26" s="5">
        <v>91.880999999999986</v>
      </c>
      <c r="AL26" s="5" t="str">
        <f t="shared" si="2"/>
        <v/>
      </c>
      <c r="AN26" s="5" t="str">
        <f t="shared" si="3"/>
        <v/>
      </c>
      <c r="AP26" s="5" t="str">
        <f t="shared" si="4"/>
        <v/>
      </c>
      <c r="AS26" s="5">
        <f t="shared" si="5"/>
        <v>965.77499999999998</v>
      </c>
      <c r="AT26" s="11">
        <f t="shared" si="6"/>
        <v>0.14408975684563605</v>
      </c>
      <c r="AU26" s="5">
        <f t="shared" si="7"/>
        <v>144.08975684563606</v>
      </c>
    </row>
    <row r="27" spans="1:47" x14ac:dyDescent="0.25">
      <c r="A27" s="1" t="s">
        <v>100</v>
      </c>
      <c r="B27" s="1" t="s">
        <v>101</v>
      </c>
      <c r="C27" s="1" t="s">
        <v>102</v>
      </c>
      <c r="D27" s="1" t="s">
        <v>60</v>
      </c>
      <c r="E27" s="1" t="s">
        <v>97</v>
      </c>
      <c r="F27" s="1" t="s">
        <v>77</v>
      </c>
      <c r="G27" s="1" t="s">
        <v>55</v>
      </c>
      <c r="H27" s="1" t="s">
        <v>56</v>
      </c>
      <c r="I27" s="2">
        <v>13.35000038146973</v>
      </c>
      <c r="J27" s="2">
        <v>4.59</v>
      </c>
      <c r="K27" s="2">
        <f t="shared" si="0"/>
        <v>4.59</v>
      </c>
      <c r="L27" s="2">
        <f t="shared" si="1"/>
        <v>0</v>
      </c>
      <c r="R27" s="7">
        <v>0.66</v>
      </c>
      <c r="S27" s="5">
        <v>273.89999999999998</v>
      </c>
      <c r="T27" s="8">
        <v>0.4</v>
      </c>
      <c r="U27" s="5">
        <v>49.8</v>
      </c>
      <c r="Z27" s="9">
        <v>2.4500000000000002</v>
      </c>
      <c r="AA27" s="5">
        <v>122.01</v>
      </c>
      <c r="AB27" s="10">
        <v>1.08</v>
      </c>
      <c r="AC27" s="5">
        <v>48.405600000000007</v>
      </c>
      <c r="AL27" s="5" t="str">
        <f t="shared" si="2"/>
        <v/>
      </c>
      <c r="AN27" s="5" t="str">
        <f t="shared" si="3"/>
        <v/>
      </c>
      <c r="AP27" s="5" t="str">
        <f t="shared" si="4"/>
        <v/>
      </c>
      <c r="AS27" s="5">
        <f t="shared" si="5"/>
        <v>494.11559999999997</v>
      </c>
      <c r="AT27" s="11">
        <f t="shared" si="6"/>
        <v>7.3720065913525992E-2</v>
      </c>
      <c r="AU27" s="5">
        <f t="shared" si="7"/>
        <v>73.720065913526</v>
      </c>
    </row>
    <row r="28" spans="1:47" x14ac:dyDescent="0.25">
      <c r="A28" s="1" t="s">
        <v>103</v>
      </c>
      <c r="B28" s="1" t="s">
        <v>104</v>
      </c>
      <c r="C28" s="1" t="s">
        <v>105</v>
      </c>
      <c r="D28" s="1" t="s">
        <v>106</v>
      </c>
      <c r="E28" s="1" t="s">
        <v>95</v>
      </c>
      <c r="F28" s="1" t="s">
        <v>77</v>
      </c>
      <c r="G28" s="1" t="s">
        <v>55</v>
      </c>
      <c r="H28" s="1" t="s">
        <v>56</v>
      </c>
      <c r="I28" s="2">
        <v>65.05999755859375</v>
      </c>
      <c r="J28" s="2">
        <v>7.66</v>
      </c>
      <c r="K28" s="2">
        <f t="shared" si="0"/>
        <v>0.43</v>
      </c>
      <c r="L28" s="2">
        <f t="shared" si="1"/>
        <v>0</v>
      </c>
      <c r="R28" s="7">
        <v>0.43</v>
      </c>
      <c r="S28" s="5">
        <v>178.45</v>
      </c>
      <c r="AL28" s="5" t="str">
        <f t="shared" si="2"/>
        <v/>
      </c>
      <c r="AN28" s="5" t="str">
        <f t="shared" si="3"/>
        <v/>
      </c>
      <c r="AP28" s="5" t="str">
        <f t="shared" si="4"/>
        <v/>
      </c>
      <c r="AS28" s="5">
        <f t="shared" si="5"/>
        <v>178.45</v>
      </c>
      <c r="AT28" s="11">
        <f t="shared" si="6"/>
        <v>2.6624024342216095E-2</v>
      </c>
      <c r="AU28" s="5">
        <f t="shared" si="7"/>
        <v>26.624024342216096</v>
      </c>
    </row>
    <row r="29" spans="1:47" s="41" customFormat="1" x14ac:dyDescent="0.25">
      <c r="A29" s="30" t="s">
        <v>107</v>
      </c>
      <c r="B29" s="30" t="s">
        <v>108</v>
      </c>
      <c r="C29" s="30" t="s">
        <v>109</v>
      </c>
      <c r="D29" s="30" t="s">
        <v>52</v>
      </c>
      <c r="E29" s="30" t="s">
        <v>94</v>
      </c>
      <c r="F29" s="30" t="s">
        <v>77</v>
      </c>
      <c r="G29" s="30" t="s">
        <v>55</v>
      </c>
      <c r="H29" s="30" t="s">
        <v>56</v>
      </c>
      <c r="I29" s="31">
        <v>49.700000762939453</v>
      </c>
      <c r="J29" s="31">
        <v>14.13</v>
      </c>
      <c r="K29" s="31">
        <f t="shared" si="0"/>
        <v>6.98</v>
      </c>
      <c r="L29" s="31">
        <f t="shared" si="1"/>
        <v>0</v>
      </c>
      <c r="M29" s="32"/>
      <c r="N29" s="33"/>
      <c r="O29" s="34"/>
      <c r="P29" s="35"/>
      <c r="Q29" s="34"/>
      <c r="R29" s="36">
        <v>3.49</v>
      </c>
      <c r="S29" s="34">
        <v>1448.35</v>
      </c>
      <c r="T29" s="37"/>
      <c r="U29" s="34"/>
      <c r="V29" s="31"/>
      <c r="W29" s="34"/>
      <c r="X29" s="31"/>
      <c r="Y29" s="34"/>
      <c r="Z29" s="38"/>
      <c r="AA29" s="34"/>
      <c r="AB29" s="39"/>
      <c r="AC29" s="34"/>
      <c r="AD29" s="31"/>
      <c r="AE29" s="31">
        <v>3.49</v>
      </c>
      <c r="AF29" s="34">
        <v>156.42179999999999</v>
      </c>
      <c r="AG29" s="38"/>
      <c r="AH29" s="34"/>
      <c r="AI29" s="31"/>
      <c r="AJ29" s="34"/>
      <c r="AK29" s="32"/>
      <c r="AL29" s="34" t="str">
        <f t="shared" si="2"/>
        <v/>
      </c>
      <c r="AM29" s="32"/>
      <c r="AN29" s="34" t="str">
        <f t="shared" si="3"/>
        <v/>
      </c>
      <c r="AO29" s="31"/>
      <c r="AP29" s="34" t="str">
        <f t="shared" si="4"/>
        <v/>
      </c>
      <c r="AQ29" s="31"/>
      <c r="AR29" s="31"/>
      <c r="AS29" s="34">
        <f t="shared" si="5"/>
        <v>1604.7718</v>
      </c>
      <c r="AT29" s="40">
        <f t="shared" si="6"/>
        <v>0.23942551676605178</v>
      </c>
      <c r="AU29" s="34">
        <f t="shared" si="7"/>
        <v>239.4255167660518</v>
      </c>
    </row>
    <row r="30" spans="1:47" s="41" customFormat="1" x14ac:dyDescent="0.25">
      <c r="A30" s="30" t="s">
        <v>107</v>
      </c>
      <c r="B30" s="30" t="s">
        <v>108</v>
      </c>
      <c r="C30" s="30" t="s">
        <v>109</v>
      </c>
      <c r="D30" s="30" t="s">
        <v>52</v>
      </c>
      <c r="E30" s="30" t="s">
        <v>95</v>
      </c>
      <c r="F30" s="30" t="s">
        <v>77</v>
      </c>
      <c r="G30" s="30" t="s">
        <v>55</v>
      </c>
      <c r="H30" s="30" t="s">
        <v>56</v>
      </c>
      <c r="I30" s="31">
        <v>49.700000762939453</v>
      </c>
      <c r="J30" s="31">
        <v>8.82</v>
      </c>
      <c r="K30" s="31">
        <f t="shared" si="0"/>
        <v>3.84</v>
      </c>
      <c r="L30" s="31">
        <f t="shared" si="1"/>
        <v>0</v>
      </c>
      <c r="M30" s="32"/>
      <c r="N30" s="33"/>
      <c r="O30" s="34"/>
      <c r="P30" s="35"/>
      <c r="Q30" s="34"/>
      <c r="R30" s="36">
        <v>1.7</v>
      </c>
      <c r="S30" s="34">
        <v>705.5</v>
      </c>
      <c r="T30" s="37">
        <v>0.22</v>
      </c>
      <c r="U30" s="34">
        <v>27.39</v>
      </c>
      <c r="V30" s="31"/>
      <c r="W30" s="34"/>
      <c r="X30" s="31"/>
      <c r="Y30" s="34"/>
      <c r="Z30" s="38"/>
      <c r="AA30" s="34"/>
      <c r="AB30" s="39"/>
      <c r="AC30" s="34"/>
      <c r="AD30" s="31"/>
      <c r="AE30" s="31">
        <v>1.92</v>
      </c>
      <c r="AF30" s="34">
        <v>86.054400000000001</v>
      </c>
      <c r="AG30" s="38"/>
      <c r="AH30" s="34"/>
      <c r="AI30" s="31"/>
      <c r="AJ30" s="34"/>
      <c r="AK30" s="32"/>
      <c r="AL30" s="34" t="str">
        <f t="shared" si="2"/>
        <v/>
      </c>
      <c r="AM30" s="32"/>
      <c r="AN30" s="34" t="str">
        <f t="shared" si="3"/>
        <v/>
      </c>
      <c r="AO30" s="31"/>
      <c r="AP30" s="34" t="str">
        <f t="shared" si="4"/>
        <v/>
      </c>
      <c r="AQ30" s="31"/>
      <c r="AR30" s="31"/>
      <c r="AS30" s="34">
        <f t="shared" si="5"/>
        <v>818.94439999999997</v>
      </c>
      <c r="AT30" s="40">
        <f t="shared" si="6"/>
        <v>0.12218322017664085</v>
      </c>
      <c r="AU30" s="34">
        <f t="shared" si="7"/>
        <v>122.18322017664084</v>
      </c>
    </row>
    <row r="31" spans="1:47" x14ac:dyDescent="0.25">
      <c r="A31" s="1" t="s">
        <v>110</v>
      </c>
      <c r="B31" s="1" t="s">
        <v>111</v>
      </c>
      <c r="C31" s="1" t="s">
        <v>112</v>
      </c>
      <c r="D31" s="1" t="s">
        <v>66</v>
      </c>
      <c r="E31" s="1" t="s">
        <v>71</v>
      </c>
      <c r="F31" s="1" t="s">
        <v>113</v>
      </c>
      <c r="G31" s="1" t="s">
        <v>55</v>
      </c>
      <c r="H31" s="1" t="s">
        <v>56</v>
      </c>
      <c r="I31" s="2">
        <v>158.5</v>
      </c>
      <c r="J31" s="2">
        <v>38.590000000000003</v>
      </c>
      <c r="K31" s="2">
        <f t="shared" ref="K31:K53" si="8">SUM(N31,P31,R31,T31,V31,X31,Z31,AB31,AE31,AG31,AI31)</f>
        <v>7.25</v>
      </c>
      <c r="L31" s="2">
        <f t="shared" ref="L31:L53" si="9">SUM(M31,AD31,AK31,AM31,AO31,AQ31,AR31)</f>
        <v>0</v>
      </c>
      <c r="R31" s="7">
        <v>2.58</v>
      </c>
      <c r="S31" s="5">
        <v>1070.7</v>
      </c>
      <c r="T31" s="8">
        <v>4.67</v>
      </c>
      <c r="U31" s="5">
        <v>581.41499999999996</v>
      </c>
      <c r="AL31" s="5" t="str">
        <f t="shared" si="2"/>
        <v/>
      </c>
      <c r="AN31" s="5" t="str">
        <f t="shared" si="3"/>
        <v/>
      </c>
      <c r="AP31" s="5" t="str">
        <f t="shared" si="4"/>
        <v/>
      </c>
      <c r="AS31" s="5">
        <f t="shared" ref="AS31:AS53" si="10">SUM(O31,Q31,S31,U31,W31,Y31,AA31,AC31,AF31,AH31,AJ31)</f>
        <v>1652.115</v>
      </c>
      <c r="AT31" s="11">
        <f t="shared" si="6"/>
        <v>0.24648893234037744</v>
      </c>
      <c r="AU31" s="5">
        <f t="shared" si="7"/>
        <v>246.48893234037743</v>
      </c>
    </row>
    <row r="32" spans="1:47" x14ac:dyDescent="0.25">
      <c r="A32" s="1" t="s">
        <v>110</v>
      </c>
      <c r="B32" s="1" t="s">
        <v>111</v>
      </c>
      <c r="C32" s="1" t="s">
        <v>112</v>
      </c>
      <c r="D32" s="1" t="s">
        <v>66</v>
      </c>
      <c r="E32" s="1" t="s">
        <v>114</v>
      </c>
      <c r="F32" s="1" t="s">
        <v>113</v>
      </c>
      <c r="G32" s="1" t="s">
        <v>55</v>
      </c>
      <c r="H32" s="1" t="s">
        <v>56</v>
      </c>
      <c r="I32" s="2">
        <v>158.5</v>
      </c>
      <c r="J32" s="2">
        <v>36.6</v>
      </c>
      <c r="K32" s="2">
        <f t="shared" si="8"/>
        <v>16.499999999999996</v>
      </c>
      <c r="L32" s="2">
        <f t="shared" si="9"/>
        <v>0</v>
      </c>
      <c r="P32" s="6">
        <v>2.92</v>
      </c>
      <c r="Q32" s="5">
        <v>3025.12</v>
      </c>
      <c r="R32" s="7">
        <v>13.52</v>
      </c>
      <c r="S32" s="5">
        <v>5610.8</v>
      </c>
      <c r="T32" s="8">
        <v>0.06</v>
      </c>
      <c r="U32" s="5">
        <v>7.47</v>
      </c>
      <c r="AL32" s="5" t="str">
        <f t="shared" ref="AL32:AL53" si="11">IF(AK32&gt;0,AK32*$AL$1,"")</f>
        <v/>
      </c>
      <c r="AN32" s="5" t="str">
        <f t="shared" ref="AN32:AN53" si="12">IF(AM32&gt;0,AM32*$AN$1,"")</f>
        <v/>
      </c>
      <c r="AP32" s="5" t="str">
        <f t="shared" ref="AP32:AP53" si="13">IF(AO32&gt;0,AO32*$AP$1,"")</f>
        <v/>
      </c>
      <c r="AS32" s="5">
        <f t="shared" si="10"/>
        <v>8643.39</v>
      </c>
      <c r="AT32" s="11">
        <f t="shared" si="6"/>
        <v>1.2895591244565268</v>
      </c>
      <c r="AU32" s="5">
        <f t="shared" ref="AU32:AU53" si="14">(AT32/100)*$AU$1</f>
        <v>1289.5591244565267</v>
      </c>
    </row>
    <row r="33" spans="1:47" x14ac:dyDescent="0.25">
      <c r="A33" s="1" t="s">
        <v>110</v>
      </c>
      <c r="B33" s="1" t="s">
        <v>111</v>
      </c>
      <c r="C33" s="1" t="s">
        <v>112</v>
      </c>
      <c r="D33" s="1" t="s">
        <v>66</v>
      </c>
      <c r="E33" s="1" t="s">
        <v>115</v>
      </c>
      <c r="F33" s="1" t="s">
        <v>113</v>
      </c>
      <c r="G33" s="1" t="s">
        <v>55</v>
      </c>
      <c r="H33" s="1" t="s">
        <v>56</v>
      </c>
      <c r="I33" s="2">
        <v>158.5</v>
      </c>
      <c r="J33" s="2">
        <v>41.44</v>
      </c>
      <c r="K33" s="2">
        <f t="shared" si="8"/>
        <v>7.05</v>
      </c>
      <c r="L33" s="2">
        <f t="shared" si="9"/>
        <v>0</v>
      </c>
      <c r="R33" s="7">
        <v>3.29</v>
      </c>
      <c r="S33" s="5">
        <v>1365.35</v>
      </c>
      <c r="T33" s="8">
        <v>3.76</v>
      </c>
      <c r="U33" s="5">
        <v>468.11999999999989</v>
      </c>
      <c r="AL33" s="5" t="str">
        <f t="shared" si="11"/>
        <v/>
      </c>
      <c r="AN33" s="5" t="str">
        <f t="shared" si="12"/>
        <v/>
      </c>
      <c r="AP33" s="5" t="str">
        <f t="shared" si="13"/>
        <v/>
      </c>
      <c r="AS33" s="5">
        <f t="shared" si="10"/>
        <v>1833.4699999999998</v>
      </c>
      <c r="AT33" s="11">
        <f t="shared" si="6"/>
        <v>0.27354637103235047</v>
      </c>
      <c r="AU33" s="5">
        <f t="shared" si="14"/>
        <v>273.54637103235046</v>
      </c>
    </row>
    <row r="34" spans="1:47" x14ac:dyDescent="0.25">
      <c r="A34" s="1" t="s">
        <v>116</v>
      </c>
      <c r="B34" s="1" t="s">
        <v>117</v>
      </c>
      <c r="C34" s="1" t="s">
        <v>118</v>
      </c>
      <c r="D34" s="1" t="s">
        <v>119</v>
      </c>
      <c r="E34" s="1" t="s">
        <v>86</v>
      </c>
      <c r="F34" s="1" t="s">
        <v>113</v>
      </c>
      <c r="G34" s="1" t="s">
        <v>55</v>
      </c>
      <c r="H34" s="1" t="s">
        <v>56</v>
      </c>
      <c r="I34" s="2">
        <v>80</v>
      </c>
      <c r="J34" s="2">
        <v>38.42</v>
      </c>
      <c r="K34" s="2">
        <f t="shared" si="8"/>
        <v>37.379999999999995</v>
      </c>
      <c r="L34" s="2">
        <f t="shared" si="9"/>
        <v>1.04</v>
      </c>
      <c r="N34" s="4">
        <v>1.29</v>
      </c>
      <c r="O34" s="5">
        <v>1813.095</v>
      </c>
      <c r="P34" s="6">
        <v>20.9</v>
      </c>
      <c r="Q34" s="5">
        <v>21652.400000000001</v>
      </c>
      <c r="R34" s="7">
        <v>12.6</v>
      </c>
      <c r="S34" s="5">
        <v>5229</v>
      </c>
      <c r="T34" s="8">
        <v>2.59</v>
      </c>
      <c r="U34" s="5">
        <v>322.45499999999998</v>
      </c>
      <c r="AL34" s="5" t="str">
        <f t="shared" si="11"/>
        <v/>
      </c>
      <c r="AM34" s="3">
        <v>0.4</v>
      </c>
      <c r="AN34" s="5">
        <f t="shared" si="12"/>
        <v>2145.2000000000003</v>
      </c>
      <c r="AP34" s="5" t="str">
        <f t="shared" si="13"/>
        <v/>
      </c>
      <c r="AQ34" s="2">
        <v>0.64</v>
      </c>
      <c r="AS34" s="5">
        <f t="shared" si="10"/>
        <v>29016.950000000004</v>
      </c>
      <c r="AT34" s="11">
        <f t="shared" si="6"/>
        <v>4.3292125701141364</v>
      </c>
      <c r="AU34" s="5">
        <f t="shared" si="14"/>
        <v>4329.2125701141358</v>
      </c>
    </row>
    <row r="35" spans="1:47" x14ac:dyDescent="0.25">
      <c r="A35" s="1" t="s">
        <v>116</v>
      </c>
      <c r="B35" s="1" t="s">
        <v>117</v>
      </c>
      <c r="C35" s="1" t="s">
        <v>118</v>
      </c>
      <c r="D35" s="1" t="s">
        <v>119</v>
      </c>
      <c r="E35" s="1" t="s">
        <v>87</v>
      </c>
      <c r="F35" s="1" t="s">
        <v>113</v>
      </c>
      <c r="G35" s="1" t="s">
        <v>55</v>
      </c>
      <c r="H35" s="1" t="s">
        <v>56</v>
      </c>
      <c r="I35" s="2">
        <v>80</v>
      </c>
      <c r="J35" s="2">
        <v>41.58</v>
      </c>
      <c r="K35" s="2">
        <f t="shared" si="8"/>
        <v>26.24</v>
      </c>
      <c r="L35" s="2">
        <f t="shared" si="9"/>
        <v>0</v>
      </c>
      <c r="P35" s="6">
        <v>3.59</v>
      </c>
      <c r="Q35" s="5">
        <v>6221.18</v>
      </c>
      <c r="R35" s="7">
        <v>15.88</v>
      </c>
      <c r="S35" s="5">
        <v>10459.0375</v>
      </c>
      <c r="T35" s="8">
        <v>6.77</v>
      </c>
      <c r="U35" s="5">
        <v>1193.9549999999999</v>
      </c>
      <c r="AL35" s="5" t="str">
        <f t="shared" si="11"/>
        <v/>
      </c>
      <c r="AN35" s="5" t="str">
        <f t="shared" si="12"/>
        <v/>
      </c>
      <c r="AP35" s="5" t="str">
        <f t="shared" si="13"/>
        <v/>
      </c>
      <c r="AS35" s="5">
        <f t="shared" si="10"/>
        <v>17874.172500000001</v>
      </c>
      <c r="AT35" s="11">
        <f t="shared" ref="AT35:AT66" si="15">(AS35/$AS$65)*100</f>
        <v>2.6667548542279049</v>
      </c>
      <c r="AU35" s="5">
        <f t="shared" si="14"/>
        <v>2666.7548542279051</v>
      </c>
    </row>
    <row r="36" spans="1:47" x14ac:dyDescent="0.25">
      <c r="A36" s="1" t="s">
        <v>120</v>
      </c>
      <c r="B36" s="1" t="s">
        <v>92</v>
      </c>
      <c r="C36" s="1" t="s">
        <v>93</v>
      </c>
      <c r="D36" s="1" t="s">
        <v>52</v>
      </c>
      <c r="E36" s="1" t="s">
        <v>94</v>
      </c>
      <c r="F36" s="1" t="s">
        <v>113</v>
      </c>
      <c r="G36" s="1" t="s">
        <v>55</v>
      </c>
      <c r="H36" s="1" t="s">
        <v>56</v>
      </c>
      <c r="I36" s="2">
        <v>73.379997253417969</v>
      </c>
      <c r="J36" s="2">
        <v>32.51</v>
      </c>
      <c r="K36" s="2">
        <f t="shared" si="8"/>
        <v>31.279999999999998</v>
      </c>
      <c r="L36" s="2">
        <f t="shared" si="9"/>
        <v>1.23</v>
      </c>
      <c r="N36" s="4">
        <v>6.17</v>
      </c>
      <c r="O36" s="5">
        <v>8671.9349999999995</v>
      </c>
      <c r="P36" s="6">
        <v>19.23</v>
      </c>
      <c r="Q36" s="5">
        <v>19922.28</v>
      </c>
      <c r="R36" s="7">
        <v>5.65</v>
      </c>
      <c r="S36" s="5">
        <v>2344.75</v>
      </c>
      <c r="Z36" s="9">
        <v>0.14000000000000001</v>
      </c>
      <c r="AA36" s="5">
        <v>6.9720000000000004</v>
      </c>
      <c r="AB36" s="10">
        <v>0.09</v>
      </c>
      <c r="AC36" s="5">
        <v>4.0338000000000003</v>
      </c>
      <c r="AL36" s="5" t="str">
        <f t="shared" si="11"/>
        <v/>
      </c>
      <c r="AM36" s="3">
        <v>0.45</v>
      </c>
      <c r="AN36" s="5">
        <f t="shared" si="12"/>
        <v>2413.35</v>
      </c>
      <c r="AP36" s="5" t="str">
        <f t="shared" si="13"/>
        <v/>
      </c>
      <c r="AQ36" s="2">
        <v>0.78</v>
      </c>
      <c r="AS36" s="5">
        <f t="shared" si="10"/>
        <v>30949.970799999999</v>
      </c>
      <c r="AT36" s="11">
        <f t="shared" si="15"/>
        <v>4.6176115212668947</v>
      </c>
      <c r="AU36" s="5">
        <f t="shared" si="14"/>
        <v>4617.6115212668947</v>
      </c>
    </row>
    <row r="37" spans="1:47" x14ac:dyDescent="0.25">
      <c r="A37" s="1" t="s">
        <v>120</v>
      </c>
      <c r="B37" s="1" t="s">
        <v>92</v>
      </c>
      <c r="C37" s="1" t="s">
        <v>93</v>
      </c>
      <c r="D37" s="1" t="s">
        <v>52</v>
      </c>
      <c r="E37" s="1" t="s">
        <v>95</v>
      </c>
      <c r="F37" s="1" t="s">
        <v>113</v>
      </c>
      <c r="G37" s="1" t="s">
        <v>55</v>
      </c>
      <c r="H37" s="1" t="s">
        <v>56</v>
      </c>
      <c r="I37" s="2">
        <v>73.379997253417969</v>
      </c>
      <c r="J37" s="2">
        <v>40</v>
      </c>
      <c r="K37" s="2">
        <f t="shared" si="8"/>
        <v>38.769999999999996</v>
      </c>
      <c r="L37" s="2">
        <f t="shared" si="9"/>
        <v>1.22</v>
      </c>
      <c r="N37" s="4">
        <v>2.65</v>
      </c>
      <c r="O37" s="5">
        <v>3724.5749999999998</v>
      </c>
      <c r="P37" s="6">
        <v>27.42</v>
      </c>
      <c r="Q37" s="5">
        <v>28407.119999999999</v>
      </c>
      <c r="R37" s="7">
        <v>7.94</v>
      </c>
      <c r="S37" s="5">
        <v>3295.1</v>
      </c>
      <c r="T37" s="8">
        <v>0.76</v>
      </c>
      <c r="U37" s="5">
        <v>94.62</v>
      </c>
      <c r="AL37" s="5" t="str">
        <f t="shared" si="11"/>
        <v/>
      </c>
      <c r="AM37" s="3">
        <v>0.5</v>
      </c>
      <c r="AN37" s="5">
        <f t="shared" si="12"/>
        <v>2681.5</v>
      </c>
      <c r="AP37" s="5" t="str">
        <f t="shared" si="13"/>
        <v/>
      </c>
      <c r="AQ37" s="2">
        <v>0.72</v>
      </c>
      <c r="AS37" s="5">
        <f t="shared" si="10"/>
        <v>35521.415000000001</v>
      </c>
      <c r="AT37" s="11">
        <f t="shared" si="15"/>
        <v>5.2996526625383025</v>
      </c>
      <c r="AU37" s="5">
        <f t="shared" si="14"/>
        <v>5299.6526625383021</v>
      </c>
    </row>
    <row r="38" spans="1:47" x14ac:dyDescent="0.25">
      <c r="A38" s="1" t="s">
        <v>121</v>
      </c>
      <c r="B38" s="1" t="s">
        <v>122</v>
      </c>
      <c r="C38" s="1" t="s">
        <v>123</v>
      </c>
      <c r="D38" s="1" t="s">
        <v>75</v>
      </c>
      <c r="E38" s="1" t="s">
        <v>94</v>
      </c>
      <c r="F38" s="1" t="s">
        <v>113</v>
      </c>
      <c r="G38" s="1" t="s">
        <v>55</v>
      </c>
      <c r="H38" s="1" t="s">
        <v>56</v>
      </c>
      <c r="I38" s="2">
        <v>5.059999942779541</v>
      </c>
      <c r="J38" s="2">
        <v>3.56</v>
      </c>
      <c r="K38" s="2">
        <f t="shared" si="8"/>
        <v>3.56</v>
      </c>
      <c r="L38" s="2">
        <f t="shared" si="9"/>
        <v>0</v>
      </c>
      <c r="R38" s="7">
        <v>0.54</v>
      </c>
      <c r="S38" s="5">
        <v>224.1</v>
      </c>
      <c r="Z38" s="9">
        <v>1.5</v>
      </c>
      <c r="AA38" s="5">
        <v>74.699999999999989</v>
      </c>
      <c r="AB38" s="10">
        <v>1.52</v>
      </c>
      <c r="AC38" s="5">
        <v>68.126400000000004</v>
      </c>
      <c r="AL38" s="5" t="str">
        <f t="shared" si="11"/>
        <v/>
      </c>
      <c r="AN38" s="5" t="str">
        <f t="shared" si="12"/>
        <v/>
      </c>
      <c r="AP38" s="5" t="str">
        <f t="shared" si="13"/>
        <v/>
      </c>
      <c r="AS38" s="5">
        <f t="shared" si="10"/>
        <v>366.92639999999994</v>
      </c>
      <c r="AT38" s="11">
        <f t="shared" si="15"/>
        <v>5.4743947354450657E-2</v>
      </c>
      <c r="AU38" s="5">
        <f t="shared" si="14"/>
        <v>54.743947354450661</v>
      </c>
    </row>
    <row r="39" spans="1:47" s="41" customFormat="1" x14ac:dyDescent="0.25">
      <c r="A39" s="30" t="s">
        <v>124</v>
      </c>
      <c r="B39" s="30" t="s">
        <v>125</v>
      </c>
      <c r="C39" s="30" t="s">
        <v>126</v>
      </c>
      <c r="D39" s="30" t="s">
        <v>127</v>
      </c>
      <c r="E39" s="30" t="s">
        <v>76</v>
      </c>
      <c r="F39" s="30" t="s">
        <v>113</v>
      </c>
      <c r="G39" s="30" t="s">
        <v>55</v>
      </c>
      <c r="H39" s="30" t="s">
        <v>56</v>
      </c>
      <c r="I39" s="31">
        <v>160</v>
      </c>
      <c r="J39" s="31">
        <v>36.93</v>
      </c>
      <c r="K39" s="31">
        <f t="shared" si="8"/>
        <v>33.64</v>
      </c>
      <c r="L39" s="31">
        <f t="shared" si="9"/>
        <v>3.29</v>
      </c>
      <c r="M39" s="32"/>
      <c r="N39" s="33">
        <v>7.09</v>
      </c>
      <c r="O39" s="34">
        <v>10808.295</v>
      </c>
      <c r="P39" s="35">
        <v>14.49</v>
      </c>
      <c r="Q39" s="34">
        <v>17389.259999999998</v>
      </c>
      <c r="R39" s="36">
        <v>9.0400000000000009</v>
      </c>
      <c r="S39" s="34">
        <v>3929.0124999999998</v>
      </c>
      <c r="T39" s="37">
        <v>0.62</v>
      </c>
      <c r="U39" s="34">
        <v>77.19</v>
      </c>
      <c r="V39" s="31"/>
      <c r="W39" s="34"/>
      <c r="X39" s="31"/>
      <c r="Y39" s="34"/>
      <c r="Z39" s="38"/>
      <c r="AA39" s="34"/>
      <c r="AB39" s="39"/>
      <c r="AC39" s="34"/>
      <c r="AD39" s="31"/>
      <c r="AE39" s="31">
        <v>2.4</v>
      </c>
      <c r="AF39" s="34">
        <v>111.6018</v>
      </c>
      <c r="AG39" s="38"/>
      <c r="AH39" s="34"/>
      <c r="AI39" s="31"/>
      <c r="AJ39" s="34"/>
      <c r="AK39" s="32">
        <v>1.34</v>
      </c>
      <c r="AL39" s="34">
        <f t="shared" si="11"/>
        <v>4311.8520000000008</v>
      </c>
      <c r="AM39" s="32"/>
      <c r="AN39" s="34"/>
      <c r="AO39" s="31"/>
      <c r="AP39" s="34" t="str">
        <f t="shared" si="13"/>
        <v/>
      </c>
      <c r="AQ39" s="31">
        <v>1.95</v>
      </c>
      <c r="AR39" s="31"/>
      <c r="AS39" s="34">
        <f t="shared" si="10"/>
        <v>32315.3593</v>
      </c>
      <c r="AT39" s="40">
        <f t="shared" si="15"/>
        <v>4.8213220096982878</v>
      </c>
      <c r="AU39" s="34">
        <f t="shared" si="14"/>
        <v>4821.3220096982877</v>
      </c>
    </row>
    <row r="40" spans="1:47" s="41" customFormat="1" x14ac:dyDescent="0.25">
      <c r="A40" s="30" t="s">
        <v>124</v>
      </c>
      <c r="B40" s="30" t="s">
        <v>125</v>
      </c>
      <c r="C40" s="30" t="s">
        <v>126</v>
      </c>
      <c r="D40" s="30" t="s">
        <v>127</v>
      </c>
      <c r="E40" s="30" t="s">
        <v>53</v>
      </c>
      <c r="F40" s="30" t="s">
        <v>113</v>
      </c>
      <c r="G40" s="30" t="s">
        <v>55</v>
      </c>
      <c r="H40" s="30" t="s">
        <v>56</v>
      </c>
      <c r="I40" s="31">
        <v>160</v>
      </c>
      <c r="J40" s="31">
        <v>41.67</v>
      </c>
      <c r="K40" s="31">
        <f t="shared" si="8"/>
        <v>40</v>
      </c>
      <c r="L40" s="31">
        <f t="shared" si="9"/>
        <v>0</v>
      </c>
      <c r="M40" s="32"/>
      <c r="N40" s="33">
        <v>0.05</v>
      </c>
      <c r="O40" s="34">
        <v>70.275000000000006</v>
      </c>
      <c r="P40" s="35">
        <v>20.02</v>
      </c>
      <c r="Q40" s="34">
        <v>32162.62</v>
      </c>
      <c r="R40" s="36">
        <v>19.93</v>
      </c>
      <c r="S40" s="34">
        <v>13101.55</v>
      </c>
      <c r="T40" s="37"/>
      <c r="U40" s="34"/>
      <c r="V40" s="31"/>
      <c r="W40" s="34"/>
      <c r="X40" s="31"/>
      <c r="Y40" s="34"/>
      <c r="Z40" s="38"/>
      <c r="AA40" s="34"/>
      <c r="AB40" s="39"/>
      <c r="AC40" s="34"/>
      <c r="AD40" s="31"/>
      <c r="AE40" s="31"/>
      <c r="AF40" s="34"/>
      <c r="AG40" s="38"/>
      <c r="AH40" s="34"/>
      <c r="AI40" s="31"/>
      <c r="AJ40" s="34"/>
      <c r="AK40" s="32"/>
      <c r="AL40" s="34" t="str">
        <f t="shared" si="11"/>
        <v/>
      </c>
      <c r="AM40" s="32"/>
      <c r="AN40" s="34"/>
      <c r="AO40" s="31"/>
      <c r="AP40" s="34" t="str">
        <f t="shared" si="13"/>
        <v/>
      </c>
      <c r="AQ40" s="31"/>
      <c r="AR40" s="31"/>
      <c r="AS40" s="34">
        <f t="shared" si="10"/>
        <v>45334.445</v>
      </c>
      <c r="AT40" s="40">
        <f t="shared" si="15"/>
        <v>6.7637173842580944</v>
      </c>
      <c r="AU40" s="34">
        <f t="shared" si="14"/>
        <v>6763.7173842580942</v>
      </c>
    </row>
    <row r="41" spans="1:47" s="41" customFormat="1" x14ac:dyDescent="0.25">
      <c r="A41" s="30" t="s">
        <v>124</v>
      </c>
      <c r="B41" s="30" t="s">
        <v>125</v>
      </c>
      <c r="C41" s="30" t="s">
        <v>126</v>
      </c>
      <c r="D41" s="30" t="s">
        <v>127</v>
      </c>
      <c r="E41" s="30" t="s">
        <v>78</v>
      </c>
      <c r="F41" s="30" t="s">
        <v>113</v>
      </c>
      <c r="G41" s="30" t="s">
        <v>55</v>
      </c>
      <c r="H41" s="30" t="s">
        <v>56</v>
      </c>
      <c r="I41" s="31">
        <v>160</v>
      </c>
      <c r="J41" s="31">
        <v>39.83</v>
      </c>
      <c r="K41" s="31">
        <f t="shared" si="8"/>
        <v>31.24</v>
      </c>
      <c r="L41" s="31">
        <f t="shared" si="9"/>
        <v>1.4300000000000002</v>
      </c>
      <c r="M41" s="32"/>
      <c r="N41" s="33">
        <v>7</v>
      </c>
      <c r="O41" s="34">
        <v>10991.01</v>
      </c>
      <c r="P41" s="35">
        <v>16.66</v>
      </c>
      <c r="Q41" s="34">
        <v>19694.36</v>
      </c>
      <c r="R41" s="36">
        <v>2.93</v>
      </c>
      <c r="S41" s="34">
        <v>1519.9375</v>
      </c>
      <c r="T41" s="37"/>
      <c r="U41" s="34"/>
      <c r="V41" s="31"/>
      <c r="W41" s="34"/>
      <c r="X41" s="31"/>
      <c r="Y41" s="34"/>
      <c r="Z41" s="38"/>
      <c r="AA41" s="34"/>
      <c r="AB41" s="39">
        <v>3.7</v>
      </c>
      <c r="AC41" s="34">
        <v>207.29249999999999</v>
      </c>
      <c r="AD41" s="31"/>
      <c r="AE41" s="31">
        <v>0.95000000000000007</v>
      </c>
      <c r="AF41" s="34">
        <v>48.1815</v>
      </c>
      <c r="AG41" s="38"/>
      <c r="AH41" s="34"/>
      <c r="AI41" s="31"/>
      <c r="AJ41" s="34"/>
      <c r="AK41" s="32">
        <v>0.59000000000000008</v>
      </c>
      <c r="AL41" s="34">
        <f t="shared" si="11"/>
        <v>1898.5020000000004</v>
      </c>
      <c r="AM41" s="32"/>
      <c r="AN41" s="34"/>
      <c r="AO41" s="31"/>
      <c r="AP41" s="34" t="str">
        <f t="shared" si="13"/>
        <v/>
      </c>
      <c r="AQ41" s="31">
        <v>0.84000000000000008</v>
      </c>
      <c r="AR41" s="31"/>
      <c r="AS41" s="34">
        <f t="shared" si="10"/>
        <v>32460.781500000001</v>
      </c>
      <c r="AT41" s="40">
        <f t="shared" si="15"/>
        <v>4.8430184187355447</v>
      </c>
      <c r="AU41" s="34">
        <f t="shared" si="14"/>
        <v>4843.0184187355444</v>
      </c>
    </row>
    <row r="42" spans="1:47" s="41" customFormat="1" x14ac:dyDescent="0.25">
      <c r="A42" s="30" t="s">
        <v>124</v>
      </c>
      <c r="B42" s="30" t="s">
        <v>125</v>
      </c>
      <c r="C42" s="30" t="s">
        <v>126</v>
      </c>
      <c r="D42" s="30" t="s">
        <v>127</v>
      </c>
      <c r="E42" s="30" t="s">
        <v>79</v>
      </c>
      <c r="F42" s="30" t="s">
        <v>113</v>
      </c>
      <c r="G42" s="30" t="s">
        <v>55</v>
      </c>
      <c r="H42" s="30" t="s">
        <v>56</v>
      </c>
      <c r="I42" s="31">
        <v>160</v>
      </c>
      <c r="J42" s="31">
        <v>35.83</v>
      </c>
      <c r="K42" s="31">
        <f t="shared" si="8"/>
        <v>10.15</v>
      </c>
      <c r="L42" s="31">
        <f t="shared" si="9"/>
        <v>1.0900000000000001</v>
      </c>
      <c r="M42" s="32"/>
      <c r="N42" s="33"/>
      <c r="O42" s="34"/>
      <c r="P42" s="35">
        <v>1.99</v>
      </c>
      <c r="Q42" s="34">
        <v>2061.64</v>
      </c>
      <c r="R42" s="36">
        <v>1.45</v>
      </c>
      <c r="S42" s="34">
        <v>603.82499999999993</v>
      </c>
      <c r="T42" s="37">
        <v>5.95</v>
      </c>
      <c r="U42" s="34">
        <v>740.77499999999998</v>
      </c>
      <c r="V42" s="31"/>
      <c r="W42" s="34"/>
      <c r="X42" s="31"/>
      <c r="Y42" s="34"/>
      <c r="Z42" s="38"/>
      <c r="AA42" s="34"/>
      <c r="AB42" s="39"/>
      <c r="AC42" s="34"/>
      <c r="AD42" s="31"/>
      <c r="AE42" s="31">
        <v>0.76</v>
      </c>
      <c r="AF42" s="34">
        <v>34.175249999999998</v>
      </c>
      <c r="AG42" s="38"/>
      <c r="AH42" s="34"/>
      <c r="AI42" s="31"/>
      <c r="AJ42" s="34"/>
      <c r="AK42" s="32">
        <v>0.44</v>
      </c>
      <c r="AL42" s="34">
        <f t="shared" si="11"/>
        <v>1415.8320000000001</v>
      </c>
      <c r="AM42" s="32"/>
      <c r="AN42" s="34"/>
      <c r="AO42" s="31"/>
      <c r="AP42" s="34" t="str">
        <f t="shared" si="13"/>
        <v/>
      </c>
      <c r="AQ42" s="31">
        <v>0.65</v>
      </c>
      <c r="AR42" s="31"/>
      <c r="AS42" s="34">
        <f t="shared" si="10"/>
        <v>3440.4152499999996</v>
      </c>
      <c r="AT42" s="40">
        <f t="shared" si="15"/>
        <v>0.51329615782197513</v>
      </c>
      <c r="AU42" s="34">
        <f t="shared" si="14"/>
        <v>513.29615782197516</v>
      </c>
    </row>
    <row r="43" spans="1:47" s="41" customFormat="1" x14ac:dyDescent="0.25">
      <c r="A43" s="30" t="s">
        <v>128</v>
      </c>
      <c r="B43" s="30" t="s">
        <v>73</v>
      </c>
      <c r="C43" s="30" t="s">
        <v>74</v>
      </c>
      <c r="D43" s="30" t="s">
        <v>75</v>
      </c>
      <c r="E43" s="30" t="s">
        <v>96</v>
      </c>
      <c r="F43" s="30" t="s">
        <v>113</v>
      </c>
      <c r="G43" s="30" t="s">
        <v>55</v>
      </c>
      <c r="H43" s="30" t="s">
        <v>56</v>
      </c>
      <c r="I43" s="31">
        <v>148.91999816894531</v>
      </c>
      <c r="J43" s="31">
        <v>32.840000000000003</v>
      </c>
      <c r="K43" s="31">
        <f t="shared" si="8"/>
        <v>31.830000000000002</v>
      </c>
      <c r="L43" s="31">
        <f t="shared" si="9"/>
        <v>1.01</v>
      </c>
      <c r="M43" s="32"/>
      <c r="N43" s="33">
        <v>0.46</v>
      </c>
      <c r="O43" s="34">
        <v>646.53</v>
      </c>
      <c r="P43" s="35">
        <v>14.17</v>
      </c>
      <c r="Q43" s="34">
        <v>14680.12</v>
      </c>
      <c r="R43" s="36">
        <v>15.61</v>
      </c>
      <c r="S43" s="34">
        <v>6478.15</v>
      </c>
      <c r="T43" s="37">
        <v>0.27</v>
      </c>
      <c r="U43" s="34">
        <v>33.615000000000002</v>
      </c>
      <c r="V43" s="31"/>
      <c r="W43" s="34"/>
      <c r="X43" s="31"/>
      <c r="Y43" s="34"/>
      <c r="Z43" s="38"/>
      <c r="AA43" s="34"/>
      <c r="AB43" s="39"/>
      <c r="AC43" s="34"/>
      <c r="AD43" s="31"/>
      <c r="AE43" s="31">
        <v>1.32</v>
      </c>
      <c r="AF43" s="34">
        <v>59.162400000000012</v>
      </c>
      <c r="AG43" s="38"/>
      <c r="AH43" s="34"/>
      <c r="AI43" s="31"/>
      <c r="AJ43" s="34"/>
      <c r="AK43" s="32">
        <v>0.45</v>
      </c>
      <c r="AL43" s="34">
        <f t="shared" si="11"/>
        <v>1448.0100000000002</v>
      </c>
      <c r="AM43" s="32"/>
      <c r="AN43" s="34" t="str">
        <f t="shared" ref="AN43:AN44" si="16">IF(AM43&gt;0,AM43*$AN$1,"")</f>
        <v/>
      </c>
      <c r="AO43" s="31"/>
      <c r="AP43" s="34" t="str">
        <f t="shared" si="13"/>
        <v/>
      </c>
      <c r="AQ43" s="31">
        <v>0.56000000000000005</v>
      </c>
      <c r="AR43" s="31"/>
      <c r="AS43" s="34">
        <f t="shared" si="10"/>
        <v>21897.577400000006</v>
      </c>
      <c r="AT43" s="40">
        <f t="shared" si="15"/>
        <v>3.2670307298019683</v>
      </c>
      <c r="AU43" s="34">
        <f t="shared" si="14"/>
        <v>3267.0307298019679</v>
      </c>
    </row>
    <row r="44" spans="1:47" s="41" customFormat="1" x14ac:dyDescent="0.25">
      <c r="A44" s="30" t="s">
        <v>128</v>
      </c>
      <c r="B44" s="30" t="s">
        <v>73</v>
      </c>
      <c r="C44" s="30" t="s">
        <v>74</v>
      </c>
      <c r="D44" s="30" t="s">
        <v>75</v>
      </c>
      <c r="E44" s="30" t="s">
        <v>97</v>
      </c>
      <c r="F44" s="30" t="s">
        <v>113</v>
      </c>
      <c r="G44" s="30" t="s">
        <v>55</v>
      </c>
      <c r="H44" s="30" t="s">
        <v>56</v>
      </c>
      <c r="I44" s="31">
        <v>148.91999816894531</v>
      </c>
      <c r="J44" s="31">
        <v>39.07</v>
      </c>
      <c r="K44" s="31">
        <f t="shared" si="8"/>
        <v>36.729999999999997</v>
      </c>
      <c r="L44" s="31">
        <f t="shared" si="9"/>
        <v>1.32</v>
      </c>
      <c r="M44" s="32"/>
      <c r="N44" s="33">
        <v>2.2000000000000002</v>
      </c>
      <c r="O44" s="34">
        <v>3092.1</v>
      </c>
      <c r="P44" s="35">
        <v>19.97</v>
      </c>
      <c r="Q44" s="34">
        <v>20688.919999999998</v>
      </c>
      <c r="R44" s="36">
        <v>10</v>
      </c>
      <c r="S44" s="34">
        <v>4150</v>
      </c>
      <c r="T44" s="37">
        <v>3.16</v>
      </c>
      <c r="U44" s="34">
        <v>393.42</v>
      </c>
      <c r="V44" s="31"/>
      <c r="W44" s="34"/>
      <c r="X44" s="31"/>
      <c r="Y44" s="34"/>
      <c r="Z44" s="38"/>
      <c r="AA44" s="34"/>
      <c r="AB44" s="39"/>
      <c r="AC44" s="34"/>
      <c r="AD44" s="31"/>
      <c r="AE44" s="31">
        <v>1.4</v>
      </c>
      <c r="AF44" s="34">
        <v>62.747999999999998</v>
      </c>
      <c r="AG44" s="38"/>
      <c r="AH44" s="34"/>
      <c r="AI44" s="31"/>
      <c r="AJ44" s="34"/>
      <c r="AK44" s="32">
        <v>0.51</v>
      </c>
      <c r="AL44" s="34">
        <f t="shared" si="11"/>
        <v>1641.0780000000002</v>
      </c>
      <c r="AM44" s="32">
        <v>0.01</v>
      </c>
      <c r="AN44" s="34">
        <f t="shared" si="16"/>
        <v>53.63</v>
      </c>
      <c r="AO44" s="31"/>
      <c r="AP44" s="34" t="str">
        <f t="shared" si="13"/>
        <v/>
      </c>
      <c r="AQ44" s="31">
        <v>0.8</v>
      </c>
      <c r="AR44" s="31"/>
      <c r="AS44" s="34">
        <f t="shared" si="10"/>
        <v>28387.187999999995</v>
      </c>
      <c r="AT44" s="40">
        <f t="shared" si="15"/>
        <v>4.2352546053183779</v>
      </c>
      <c r="AU44" s="34">
        <f t="shared" si="14"/>
        <v>4235.2546053183778</v>
      </c>
    </row>
    <row r="45" spans="1:47" s="41" customFormat="1" x14ac:dyDescent="0.25">
      <c r="A45" s="30" t="s">
        <v>128</v>
      </c>
      <c r="B45" s="30" t="s">
        <v>73</v>
      </c>
      <c r="C45" s="30" t="s">
        <v>74</v>
      </c>
      <c r="D45" s="30" t="s">
        <v>75</v>
      </c>
      <c r="E45" s="30" t="s">
        <v>98</v>
      </c>
      <c r="F45" s="30" t="s">
        <v>113</v>
      </c>
      <c r="G45" s="30" t="s">
        <v>55</v>
      </c>
      <c r="H45" s="30" t="s">
        <v>56</v>
      </c>
      <c r="I45" s="31">
        <v>148.91999816894531</v>
      </c>
      <c r="J45" s="31">
        <v>33.32</v>
      </c>
      <c r="K45" s="31">
        <f t="shared" si="8"/>
        <v>8.42</v>
      </c>
      <c r="L45" s="31">
        <f t="shared" si="9"/>
        <v>0</v>
      </c>
      <c r="M45" s="32"/>
      <c r="N45" s="33"/>
      <c r="O45" s="34"/>
      <c r="P45" s="35"/>
      <c r="Q45" s="34"/>
      <c r="R45" s="36">
        <v>7.52</v>
      </c>
      <c r="S45" s="34">
        <v>3120.8</v>
      </c>
      <c r="T45" s="37">
        <v>0.9</v>
      </c>
      <c r="U45" s="34">
        <v>112.05</v>
      </c>
      <c r="V45" s="31"/>
      <c r="W45" s="34"/>
      <c r="X45" s="31"/>
      <c r="Y45" s="34"/>
      <c r="Z45" s="38"/>
      <c r="AA45" s="34"/>
      <c r="AB45" s="39"/>
      <c r="AC45" s="34"/>
      <c r="AD45" s="31"/>
      <c r="AE45" s="31"/>
      <c r="AF45" s="34"/>
      <c r="AG45" s="38"/>
      <c r="AH45" s="34"/>
      <c r="AI45" s="31"/>
      <c r="AJ45" s="34"/>
      <c r="AK45" s="32"/>
      <c r="AL45" s="34" t="str">
        <f t="shared" si="11"/>
        <v/>
      </c>
      <c r="AM45" s="32"/>
      <c r="AN45" s="34" t="str">
        <f t="shared" si="12"/>
        <v/>
      </c>
      <c r="AO45" s="31"/>
      <c r="AP45" s="34" t="str">
        <f t="shared" si="13"/>
        <v/>
      </c>
      <c r="AQ45" s="31"/>
      <c r="AR45" s="31"/>
      <c r="AS45" s="34">
        <f t="shared" si="10"/>
        <v>3232.8500000000004</v>
      </c>
      <c r="AT45" s="40">
        <f t="shared" si="15"/>
        <v>0.48232825494386844</v>
      </c>
      <c r="AU45" s="34">
        <f t="shared" si="14"/>
        <v>482.32825494386844</v>
      </c>
    </row>
    <row r="46" spans="1:47" s="41" customFormat="1" x14ac:dyDescent="0.25">
      <c r="A46" s="30" t="s">
        <v>128</v>
      </c>
      <c r="B46" s="30" t="s">
        <v>73</v>
      </c>
      <c r="C46" s="30" t="s">
        <v>74</v>
      </c>
      <c r="D46" s="30" t="s">
        <v>75</v>
      </c>
      <c r="E46" s="30" t="s">
        <v>99</v>
      </c>
      <c r="F46" s="30" t="s">
        <v>113</v>
      </c>
      <c r="G46" s="30" t="s">
        <v>55</v>
      </c>
      <c r="H46" s="30" t="s">
        <v>56</v>
      </c>
      <c r="I46" s="31">
        <v>148.91999816894531</v>
      </c>
      <c r="J46" s="31">
        <v>35.869999999999997</v>
      </c>
      <c r="K46" s="31">
        <f t="shared" si="8"/>
        <v>29.8</v>
      </c>
      <c r="L46" s="31">
        <f t="shared" si="9"/>
        <v>0</v>
      </c>
      <c r="M46" s="32"/>
      <c r="N46" s="33"/>
      <c r="O46" s="34"/>
      <c r="P46" s="35">
        <v>3.32</v>
      </c>
      <c r="Q46" s="34">
        <v>3439.52</v>
      </c>
      <c r="R46" s="36">
        <v>23.75</v>
      </c>
      <c r="S46" s="34">
        <v>9856.25</v>
      </c>
      <c r="T46" s="37"/>
      <c r="U46" s="34"/>
      <c r="V46" s="31"/>
      <c r="W46" s="34"/>
      <c r="X46" s="31"/>
      <c r="Y46" s="34"/>
      <c r="Z46" s="38"/>
      <c r="AA46" s="34"/>
      <c r="AB46" s="39">
        <v>2.73</v>
      </c>
      <c r="AC46" s="34">
        <v>122.3586</v>
      </c>
      <c r="AD46" s="31"/>
      <c r="AE46" s="31"/>
      <c r="AF46" s="34"/>
      <c r="AG46" s="38"/>
      <c r="AH46" s="34"/>
      <c r="AI46" s="31"/>
      <c r="AJ46" s="34"/>
      <c r="AK46" s="32"/>
      <c r="AL46" s="34" t="str">
        <f t="shared" si="11"/>
        <v/>
      </c>
      <c r="AM46" s="32"/>
      <c r="AN46" s="34" t="str">
        <f t="shared" si="12"/>
        <v/>
      </c>
      <c r="AO46" s="31"/>
      <c r="AP46" s="34" t="str">
        <f t="shared" si="13"/>
        <v/>
      </c>
      <c r="AQ46" s="31"/>
      <c r="AR46" s="31"/>
      <c r="AS46" s="34">
        <f t="shared" si="10"/>
        <v>13418.1286</v>
      </c>
      <c r="AT46" s="40">
        <f t="shared" si="15"/>
        <v>2.0019309749139031</v>
      </c>
      <c r="AU46" s="34">
        <f t="shared" si="14"/>
        <v>2001.9309749139031</v>
      </c>
    </row>
    <row r="47" spans="1:47" x14ac:dyDescent="0.25">
      <c r="A47" s="1" t="s">
        <v>129</v>
      </c>
      <c r="B47" s="1" t="s">
        <v>130</v>
      </c>
      <c r="C47" s="1" t="s">
        <v>131</v>
      </c>
      <c r="D47" s="1" t="s">
        <v>60</v>
      </c>
      <c r="E47" s="1" t="s">
        <v>114</v>
      </c>
      <c r="F47" s="1" t="s">
        <v>132</v>
      </c>
      <c r="G47" s="1" t="s">
        <v>55</v>
      </c>
      <c r="H47" s="1" t="s">
        <v>56</v>
      </c>
      <c r="I47" s="2">
        <v>237.1199951171875</v>
      </c>
      <c r="J47" s="2">
        <v>31.83</v>
      </c>
      <c r="K47" s="2">
        <f t="shared" si="8"/>
        <v>1.94</v>
      </c>
      <c r="L47" s="2">
        <f t="shared" si="9"/>
        <v>0</v>
      </c>
      <c r="R47" s="7">
        <v>0.19</v>
      </c>
      <c r="S47" s="5">
        <v>78.849999999999994</v>
      </c>
      <c r="T47" s="8">
        <v>1.75</v>
      </c>
      <c r="U47" s="5">
        <v>217.875</v>
      </c>
      <c r="AL47" s="5" t="str">
        <f t="shared" si="11"/>
        <v/>
      </c>
      <c r="AN47" s="5" t="str">
        <f t="shared" si="12"/>
        <v/>
      </c>
      <c r="AP47" s="5" t="str">
        <f t="shared" si="13"/>
        <v/>
      </c>
      <c r="AS47" s="5">
        <f t="shared" si="10"/>
        <v>296.72500000000002</v>
      </c>
      <c r="AT47" s="11">
        <f t="shared" si="15"/>
        <v>4.4270180010894215E-2</v>
      </c>
      <c r="AU47" s="5">
        <f t="shared" si="14"/>
        <v>44.270180010894215</v>
      </c>
    </row>
    <row r="48" spans="1:47" x14ac:dyDescent="0.25">
      <c r="A48" s="1" t="s">
        <v>133</v>
      </c>
      <c r="B48" s="1" t="s">
        <v>134</v>
      </c>
      <c r="C48" s="1" t="s">
        <v>135</v>
      </c>
      <c r="D48" s="1" t="s">
        <v>136</v>
      </c>
      <c r="E48" s="1" t="s">
        <v>61</v>
      </c>
      <c r="F48" s="1" t="s">
        <v>132</v>
      </c>
      <c r="G48" s="1" t="s">
        <v>55</v>
      </c>
      <c r="H48" s="1" t="s">
        <v>56</v>
      </c>
      <c r="I48" s="2">
        <v>74.510002136230469</v>
      </c>
      <c r="J48" s="2">
        <v>39.85</v>
      </c>
      <c r="K48" s="2">
        <f t="shared" si="8"/>
        <v>3.4800000000000004</v>
      </c>
      <c r="L48" s="2">
        <f t="shared" si="9"/>
        <v>0</v>
      </c>
      <c r="R48" s="7">
        <v>0.8</v>
      </c>
      <c r="S48" s="5">
        <v>415</v>
      </c>
      <c r="T48" s="8">
        <v>2.68</v>
      </c>
      <c r="U48" s="5">
        <v>417.07499999999999</v>
      </c>
      <c r="AL48" s="5" t="str">
        <f t="shared" si="11"/>
        <v/>
      </c>
      <c r="AN48" s="5" t="str">
        <f t="shared" si="12"/>
        <v/>
      </c>
      <c r="AP48" s="5" t="str">
        <f t="shared" si="13"/>
        <v/>
      </c>
      <c r="AS48" s="5">
        <f t="shared" si="10"/>
        <v>832.07500000000005</v>
      </c>
      <c r="AT48" s="11">
        <f t="shared" si="15"/>
        <v>0.1241422530375425</v>
      </c>
      <c r="AU48" s="5">
        <f t="shared" si="14"/>
        <v>124.1422530375425</v>
      </c>
    </row>
    <row r="49" spans="1:47" x14ac:dyDescent="0.25">
      <c r="A49" s="1" t="s">
        <v>137</v>
      </c>
      <c r="B49" s="1" t="s">
        <v>138</v>
      </c>
      <c r="C49" s="1" t="s">
        <v>139</v>
      </c>
      <c r="D49" s="1" t="s">
        <v>66</v>
      </c>
      <c r="E49" s="1" t="s">
        <v>114</v>
      </c>
      <c r="F49" s="1" t="s">
        <v>140</v>
      </c>
      <c r="G49" s="1" t="s">
        <v>55</v>
      </c>
      <c r="H49" s="1" t="s">
        <v>56</v>
      </c>
      <c r="I49" s="2">
        <v>314.52999877929688</v>
      </c>
      <c r="J49" s="2">
        <v>37.51</v>
      </c>
      <c r="K49" s="2">
        <f t="shared" si="8"/>
        <v>3.77</v>
      </c>
      <c r="L49" s="2">
        <f t="shared" si="9"/>
        <v>0</v>
      </c>
      <c r="P49" s="6">
        <v>0.77</v>
      </c>
      <c r="Q49" s="5">
        <v>997.15</v>
      </c>
      <c r="R49" s="7">
        <v>2.91</v>
      </c>
      <c r="S49" s="5">
        <v>1509.5625</v>
      </c>
      <c r="T49" s="8">
        <v>0.09</v>
      </c>
      <c r="U49" s="5">
        <v>14.00625</v>
      </c>
      <c r="AL49" s="5" t="str">
        <f t="shared" si="11"/>
        <v/>
      </c>
      <c r="AN49" s="5" t="str">
        <f t="shared" si="12"/>
        <v/>
      </c>
      <c r="AP49" s="5" t="str">
        <f t="shared" si="13"/>
        <v/>
      </c>
      <c r="AS49" s="5">
        <f t="shared" si="10"/>
        <v>2520.71875</v>
      </c>
      <c r="AT49" s="11">
        <f t="shared" si="15"/>
        <v>0.37608112838263119</v>
      </c>
      <c r="AU49" s="5">
        <f t="shared" si="14"/>
        <v>376.08112838263122</v>
      </c>
    </row>
    <row r="50" spans="1:47" x14ac:dyDescent="0.25">
      <c r="A50" s="1" t="s">
        <v>137</v>
      </c>
      <c r="B50" s="1" t="s">
        <v>138</v>
      </c>
      <c r="C50" s="1" t="s">
        <v>139</v>
      </c>
      <c r="D50" s="1" t="s">
        <v>66</v>
      </c>
      <c r="E50" s="1" t="s">
        <v>71</v>
      </c>
      <c r="F50" s="1" t="s">
        <v>140</v>
      </c>
      <c r="G50" s="1" t="s">
        <v>55</v>
      </c>
      <c r="H50" s="1" t="s">
        <v>56</v>
      </c>
      <c r="I50" s="2">
        <v>314.52999877929688</v>
      </c>
      <c r="J50" s="2">
        <v>39.26</v>
      </c>
      <c r="K50" s="2">
        <f t="shared" si="8"/>
        <v>0.29000000000000004</v>
      </c>
      <c r="L50" s="2">
        <f t="shared" si="9"/>
        <v>0</v>
      </c>
      <c r="R50" s="7">
        <v>0.02</v>
      </c>
      <c r="S50" s="5">
        <v>10.375</v>
      </c>
      <c r="T50" s="8">
        <v>0.27</v>
      </c>
      <c r="U50" s="5">
        <v>42.018749999999997</v>
      </c>
      <c r="AL50" s="5" t="str">
        <f t="shared" si="11"/>
        <v/>
      </c>
      <c r="AN50" s="5" t="str">
        <f t="shared" si="12"/>
        <v/>
      </c>
      <c r="AP50" s="5" t="str">
        <f t="shared" si="13"/>
        <v/>
      </c>
      <c r="AS50" s="5">
        <f t="shared" si="10"/>
        <v>52.393749999999997</v>
      </c>
      <c r="AT50" s="11">
        <f t="shared" si="15"/>
        <v>7.8169373795460052E-3</v>
      </c>
      <c r="AU50" s="5">
        <f t="shared" si="14"/>
        <v>7.8169373795460055</v>
      </c>
    </row>
    <row r="51" spans="1:47" x14ac:dyDescent="0.25">
      <c r="A51" s="1" t="s">
        <v>141</v>
      </c>
      <c r="B51" s="1" t="s">
        <v>142</v>
      </c>
      <c r="C51" s="1" t="s">
        <v>143</v>
      </c>
      <c r="D51" s="1" t="s">
        <v>144</v>
      </c>
      <c r="E51" s="1" t="s">
        <v>115</v>
      </c>
      <c r="F51" s="1" t="s">
        <v>140</v>
      </c>
      <c r="G51" s="1" t="s">
        <v>55</v>
      </c>
      <c r="H51" s="1" t="s">
        <v>56</v>
      </c>
      <c r="I51" s="2">
        <v>40</v>
      </c>
      <c r="J51" s="2">
        <v>38.450000000000003</v>
      </c>
      <c r="K51" s="2">
        <f t="shared" si="8"/>
        <v>7.7299999999999995</v>
      </c>
      <c r="L51" s="2">
        <f t="shared" si="9"/>
        <v>0</v>
      </c>
      <c r="R51" s="7">
        <v>2.71</v>
      </c>
      <c r="S51" s="5">
        <v>1405.8125</v>
      </c>
      <c r="T51" s="8">
        <v>5.0199999999999996</v>
      </c>
      <c r="U51" s="5">
        <v>781.23749999999995</v>
      </c>
      <c r="AL51" s="5" t="str">
        <f t="shared" si="11"/>
        <v/>
      </c>
      <c r="AN51" s="5" t="str">
        <f t="shared" si="12"/>
        <v/>
      </c>
      <c r="AP51" s="5" t="str">
        <f t="shared" si="13"/>
        <v/>
      </c>
      <c r="AS51" s="5">
        <f t="shared" si="10"/>
        <v>2187.0500000000002</v>
      </c>
      <c r="AT51" s="11">
        <f t="shared" si="15"/>
        <v>0.32629908903134619</v>
      </c>
      <c r="AU51" s="5">
        <f t="shared" si="14"/>
        <v>326.29908903134617</v>
      </c>
    </row>
    <row r="52" spans="1:47" x14ac:dyDescent="0.25">
      <c r="A52" s="1" t="s">
        <v>145</v>
      </c>
      <c r="B52" s="1" t="s">
        <v>146</v>
      </c>
      <c r="C52" s="1" t="s">
        <v>147</v>
      </c>
      <c r="D52" s="1" t="s">
        <v>60</v>
      </c>
      <c r="E52" s="1" t="s">
        <v>96</v>
      </c>
      <c r="F52" s="1" t="s">
        <v>148</v>
      </c>
      <c r="G52" s="1" t="s">
        <v>55</v>
      </c>
      <c r="H52" s="1" t="s">
        <v>56</v>
      </c>
      <c r="I52" s="2">
        <v>146.57000732421881</v>
      </c>
      <c r="J52" s="2">
        <v>39.72</v>
      </c>
      <c r="K52" s="2">
        <f t="shared" si="8"/>
        <v>21.740000000000002</v>
      </c>
      <c r="L52" s="2">
        <f t="shared" si="9"/>
        <v>0</v>
      </c>
      <c r="N52" s="4">
        <v>2.63</v>
      </c>
      <c r="O52" s="5">
        <v>3696.4650000000001</v>
      </c>
      <c r="P52" s="6">
        <v>6.49</v>
      </c>
      <c r="Q52" s="5">
        <v>6723.64</v>
      </c>
      <c r="R52" s="7">
        <v>8.68</v>
      </c>
      <c r="S52" s="5">
        <v>3602.2</v>
      </c>
      <c r="Z52" s="9">
        <v>2.3199999999999998</v>
      </c>
      <c r="AA52" s="5">
        <v>115.536</v>
      </c>
      <c r="AB52" s="10">
        <v>1.62</v>
      </c>
      <c r="AC52" s="5">
        <v>72.608400000000003</v>
      </c>
      <c r="AL52" s="5" t="str">
        <f t="shared" si="11"/>
        <v/>
      </c>
      <c r="AN52" s="5" t="str">
        <f t="shared" si="12"/>
        <v/>
      </c>
      <c r="AP52" s="5" t="str">
        <f t="shared" si="13"/>
        <v/>
      </c>
      <c r="AS52" s="5">
        <f t="shared" si="10"/>
        <v>14210.4494</v>
      </c>
      <c r="AT52" s="11">
        <f t="shared" si="15"/>
        <v>2.1201420607421131</v>
      </c>
      <c r="AU52" s="5">
        <f t="shared" si="14"/>
        <v>2120.1420607421128</v>
      </c>
    </row>
    <row r="53" spans="1:47" x14ac:dyDescent="0.25">
      <c r="A53" s="1" t="s">
        <v>145</v>
      </c>
      <c r="B53" s="1" t="s">
        <v>146</v>
      </c>
      <c r="C53" s="1" t="s">
        <v>147</v>
      </c>
      <c r="D53" s="1" t="s">
        <v>60</v>
      </c>
      <c r="E53" s="1" t="s">
        <v>99</v>
      </c>
      <c r="F53" s="1" t="s">
        <v>148</v>
      </c>
      <c r="G53" s="1" t="s">
        <v>55</v>
      </c>
      <c r="H53" s="1" t="s">
        <v>56</v>
      </c>
      <c r="I53" s="2">
        <v>146.57000732421881</v>
      </c>
      <c r="J53" s="2">
        <v>25.61</v>
      </c>
      <c r="K53" s="2">
        <f t="shared" si="8"/>
        <v>25.590000000000003</v>
      </c>
      <c r="L53" s="2">
        <f t="shared" si="9"/>
        <v>0</v>
      </c>
      <c r="N53" s="4">
        <v>2</v>
      </c>
      <c r="O53" s="5">
        <v>2811</v>
      </c>
      <c r="P53" s="6">
        <v>14.63</v>
      </c>
      <c r="Q53" s="5">
        <v>16801.330000000002</v>
      </c>
      <c r="R53" s="7">
        <v>8.9600000000000009</v>
      </c>
      <c r="S53" s="5">
        <v>4297.3249999999998</v>
      </c>
      <c r="AL53" s="5" t="str">
        <f t="shared" si="11"/>
        <v/>
      </c>
      <c r="AN53" s="5" t="str">
        <f t="shared" si="12"/>
        <v/>
      </c>
      <c r="AP53" s="5" t="str">
        <f t="shared" si="13"/>
        <v/>
      </c>
      <c r="AS53" s="5">
        <f t="shared" si="10"/>
        <v>23909.655000000002</v>
      </c>
      <c r="AT53" s="11">
        <f t="shared" si="15"/>
        <v>3.5672246384644937</v>
      </c>
      <c r="AU53" s="5">
        <f t="shared" si="14"/>
        <v>3567.2246384644936</v>
      </c>
    </row>
    <row r="54" spans="1:47" x14ac:dyDescent="0.25">
      <c r="A54" s="1" t="s">
        <v>149</v>
      </c>
      <c r="B54" s="1" t="s">
        <v>150</v>
      </c>
      <c r="C54" s="1" t="s">
        <v>151</v>
      </c>
      <c r="D54" s="1" t="s">
        <v>75</v>
      </c>
      <c r="E54" s="1" t="s">
        <v>99</v>
      </c>
      <c r="F54" s="1" t="s">
        <v>148</v>
      </c>
      <c r="G54" s="1" t="s">
        <v>55</v>
      </c>
      <c r="H54" s="1" t="s">
        <v>56</v>
      </c>
      <c r="I54" s="2">
        <v>13.430000305175779</v>
      </c>
      <c r="J54" s="2">
        <v>11.79</v>
      </c>
      <c r="K54" s="2">
        <f t="shared" ref="K54:K64" si="17">SUM(N54,P54,R54,T54,V54,X54,Z54,AB54,AE54,AG54,AI54)</f>
        <v>11.79</v>
      </c>
      <c r="L54" s="2">
        <f t="shared" ref="L54:L64" si="18">SUM(M54,AD54,AK54,AM54,AO54,AQ54,AR54)</f>
        <v>0</v>
      </c>
      <c r="N54" s="4">
        <v>4.2</v>
      </c>
      <c r="O54" s="5">
        <v>7378.875</v>
      </c>
      <c r="P54" s="6">
        <v>7.5</v>
      </c>
      <c r="Q54" s="5">
        <v>9673.65</v>
      </c>
      <c r="R54" s="7">
        <v>0.09</v>
      </c>
      <c r="S54" s="5">
        <v>46.6875</v>
      </c>
      <c r="AL54" s="5" t="str">
        <f t="shared" ref="AL54:AL64" si="19">IF(AK54&gt;0,AK54*$AL$1,"")</f>
        <v/>
      </c>
      <c r="AN54" s="5" t="str">
        <f t="shared" ref="AN54:AN64" si="20">IF(AM54&gt;0,AM54*$AN$1,"")</f>
        <v/>
      </c>
      <c r="AP54" s="5" t="str">
        <f t="shared" ref="AP54:AP64" si="21">IF(AO54&gt;0,AO54*$AP$1,"")</f>
        <v/>
      </c>
      <c r="AS54" s="5">
        <f t="shared" ref="AS54:AS64" si="22">SUM(O54,Q54,S54,U54,W54,Y54,AA54,AC54,AF54,AH54,AJ54)</f>
        <v>17099.212500000001</v>
      </c>
      <c r="AT54" s="11">
        <f t="shared" si="15"/>
        <v>2.551133930135757</v>
      </c>
      <c r="AU54" s="5">
        <f t="shared" ref="AU54:AU64" si="23">(AT54/100)*$AU$1</f>
        <v>2551.1339301357571</v>
      </c>
    </row>
    <row r="55" spans="1:47" x14ac:dyDescent="0.25">
      <c r="A55" s="1" t="s">
        <v>152</v>
      </c>
      <c r="B55" s="1" t="s">
        <v>142</v>
      </c>
      <c r="C55" s="1" t="s">
        <v>143</v>
      </c>
      <c r="D55" s="1" t="s">
        <v>144</v>
      </c>
      <c r="E55" s="1" t="s">
        <v>79</v>
      </c>
      <c r="F55" s="1" t="s">
        <v>148</v>
      </c>
      <c r="G55" s="1" t="s">
        <v>55</v>
      </c>
      <c r="H55" s="1" t="s">
        <v>56</v>
      </c>
      <c r="I55" s="2">
        <v>120</v>
      </c>
      <c r="J55" s="2">
        <v>38.76</v>
      </c>
      <c r="K55" s="2">
        <f t="shared" si="17"/>
        <v>22.470000000000002</v>
      </c>
      <c r="L55" s="2">
        <f t="shared" si="18"/>
        <v>0</v>
      </c>
      <c r="P55" s="6">
        <v>6.47</v>
      </c>
      <c r="Q55" s="5">
        <v>8378.65</v>
      </c>
      <c r="R55" s="7">
        <v>14.56</v>
      </c>
      <c r="S55" s="5">
        <v>7553</v>
      </c>
      <c r="T55" s="8">
        <v>1.44</v>
      </c>
      <c r="U55" s="5">
        <v>224.1</v>
      </c>
      <c r="AL55" s="5" t="str">
        <f t="shared" si="19"/>
        <v/>
      </c>
      <c r="AN55" s="5" t="str">
        <f t="shared" si="20"/>
        <v/>
      </c>
      <c r="AP55" s="5" t="str">
        <f t="shared" si="21"/>
        <v/>
      </c>
      <c r="AS55" s="5">
        <f t="shared" si="22"/>
        <v>16155.75</v>
      </c>
      <c r="AT55" s="11">
        <f t="shared" si="15"/>
        <v>2.4103731088078324</v>
      </c>
      <c r="AU55" s="5">
        <f t="shared" si="23"/>
        <v>2410.3731088078325</v>
      </c>
    </row>
    <row r="56" spans="1:47" x14ac:dyDescent="0.25">
      <c r="A56" s="1" t="s">
        <v>152</v>
      </c>
      <c r="B56" s="1" t="s">
        <v>142</v>
      </c>
      <c r="C56" s="1" t="s">
        <v>143</v>
      </c>
      <c r="D56" s="1" t="s">
        <v>144</v>
      </c>
      <c r="E56" s="1" t="s">
        <v>98</v>
      </c>
      <c r="F56" s="1" t="s">
        <v>148</v>
      </c>
      <c r="G56" s="1" t="s">
        <v>55</v>
      </c>
      <c r="H56" s="1" t="s">
        <v>56</v>
      </c>
      <c r="I56" s="2">
        <v>120</v>
      </c>
      <c r="J56" s="2">
        <v>38.4</v>
      </c>
      <c r="K56" s="2">
        <f t="shared" si="17"/>
        <v>25.630000000000003</v>
      </c>
      <c r="L56" s="2">
        <f t="shared" si="18"/>
        <v>0</v>
      </c>
      <c r="P56" s="6">
        <v>10.130000000000001</v>
      </c>
      <c r="Q56" s="5">
        <v>13118.35</v>
      </c>
      <c r="R56" s="7">
        <v>10.5</v>
      </c>
      <c r="S56" s="5">
        <v>5443.7624999999998</v>
      </c>
      <c r="T56" s="8">
        <v>5</v>
      </c>
      <c r="U56" s="5">
        <v>778.125</v>
      </c>
      <c r="AL56" s="5" t="str">
        <f t="shared" si="19"/>
        <v/>
      </c>
      <c r="AN56" s="5" t="str">
        <f t="shared" si="20"/>
        <v/>
      </c>
      <c r="AP56" s="5" t="str">
        <f t="shared" si="21"/>
        <v/>
      </c>
      <c r="AS56" s="5">
        <f t="shared" si="22"/>
        <v>19340.237499999999</v>
      </c>
      <c r="AT56" s="11">
        <f t="shared" si="15"/>
        <v>2.8854858727051869</v>
      </c>
      <c r="AU56" s="5">
        <f t="shared" si="23"/>
        <v>2885.4858727051869</v>
      </c>
    </row>
    <row r="57" spans="1:47" x14ac:dyDescent="0.25">
      <c r="B57" s="29" t="s">
        <v>159</v>
      </c>
    </row>
    <row r="58" spans="1:47" x14ac:dyDescent="0.25">
      <c r="B58" s="1" t="s">
        <v>156</v>
      </c>
      <c r="C58" s="1" t="s">
        <v>81</v>
      </c>
      <c r="D58" s="1" t="s">
        <v>82</v>
      </c>
      <c r="J58" s="2">
        <v>0.06</v>
      </c>
      <c r="K58" s="2">
        <f>SUM(N58,P58,R58,T58,V58,X58,Z58,AB58,AE58,AG58,AI58)</f>
        <v>12.31</v>
      </c>
      <c r="L58" s="2">
        <f t="shared" ref="L58" si="24">SUM(M58,AD58,AK58,AM58,AO58,AQ58,AR58)</f>
        <v>0</v>
      </c>
      <c r="AG58" s="9">
        <v>12.31</v>
      </c>
      <c r="AH58" s="5">
        <v>12222.73</v>
      </c>
      <c r="AL58" s="5" t="str">
        <f>IF(AK58&gt;0,AK58*$AL$1,"")</f>
        <v/>
      </c>
      <c r="AN58" s="5" t="str">
        <f>IF(AM58&gt;0,AM58*$AN$1,"")</f>
        <v/>
      </c>
      <c r="AP58" s="5" t="str">
        <f>IF(AO58&gt;0,AO58*$AP$1,"")</f>
        <v/>
      </c>
      <c r="AS58" s="5">
        <f>SUM(O58,Q58,S58,U58,W58,Y58,AA58,AC58,AF58,AH58,AJ58)</f>
        <v>12222.73</v>
      </c>
      <c r="AT58" s="11">
        <f>(AS58/$AS$65)*100</f>
        <v>1.8235822978332026</v>
      </c>
      <c r="AU58" s="5">
        <f t="shared" ref="AU58" si="25">(AT58/100)*$AU$1</f>
        <v>1823.5822978332026</v>
      </c>
    </row>
    <row r="59" spans="1:47" x14ac:dyDescent="0.25">
      <c r="B59" s="1" t="s">
        <v>161</v>
      </c>
      <c r="C59" s="1" t="s">
        <v>81</v>
      </c>
      <c r="D59" s="1" t="s">
        <v>82</v>
      </c>
      <c r="J59" s="2">
        <v>1.47</v>
      </c>
      <c r="K59" s="2">
        <f t="shared" ref="K59" si="26">SUM(N59,P59,R59,T59,V59,X59,Z59,AB59,AE59,AG59,AI59)</f>
        <v>15.25</v>
      </c>
      <c r="L59" s="2">
        <f t="shared" ref="L59" si="27">SUM(M59,AD59,AK59,AM59,AO59,AQ59,AR59)</f>
        <v>0</v>
      </c>
      <c r="AG59" s="9">
        <v>15.25</v>
      </c>
      <c r="AH59" s="5">
        <v>12639.18</v>
      </c>
      <c r="AL59" s="5" t="str">
        <f t="shared" ref="AL59" si="28">IF(AK59&gt;0,AK59*$AL$1,"")</f>
        <v/>
      </c>
      <c r="AN59" s="5" t="str">
        <f t="shared" ref="AN59" si="29">IF(AM59&gt;0,AM59*$AN$1,"")</f>
        <v/>
      </c>
      <c r="AP59" s="5" t="str">
        <f t="shared" ref="AP59" si="30">IF(AO59&gt;0,AO59*$AP$1,"")</f>
        <v/>
      </c>
      <c r="AS59" s="5">
        <f t="shared" ref="AS59" si="31">SUM(O59,Q59,S59,U59,W59,Y59,AA59,AC59,AF59,AH59,AJ59)</f>
        <v>12639.18</v>
      </c>
      <c r="AT59" s="11">
        <f>(AS59/$AS$65)*100</f>
        <v>1.8857149676976794</v>
      </c>
      <c r="AU59" s="5">
        <f t="shared" ref="AU59" si="32">(AT59/100)*$AU$1</f>
        <v>1885.7149676976794</v>
      </c>
    </row>
    <row r="60" spans="1:47" x14ac:dyDescent="0.25">
      <c r="B60" s="29" t="s">
        <v>158</v>
      </c>
    </row>
    <row r="61" spans="1:47" x14ac:dyDescent="0.25">
      <c r="B61" s="1" t="s">
        <v>155</v>
      </c>
      <c r="C61" s="1" t="s">
        <v>162</v>
      </c>
      <c r="D61" s="1" t="s">
        <v>163</v>
      </c>
      <c r="J61" s="2">
        <v>1.44</v>
      </c>
      <c r="K61" s="2">
        <f>SUM(N61,P61,R61,T61,V61,X61,Z61,AB61,AE61,AG61,AI61)</f>
        <v>3.9</v>
      </c>
      <c r="L61" s="2">
        <f>SUM(M61,AD61,AK61,AM61,AO61,AQ61,AR61)</f>
        <v>0</v>
      </c>
      <c r="AG61" s="9">
        <v>3.9</v>
      </c>
      <c r="AH61" s="5">
        <v>3232.32</v>
      </c>
      <c r="AL61" s="5" t="str">
        <f>IF(AK61&gt;0,AK61*$AL$1,"")</f>
        <v/>
      </c>
      <c r="AN61" s="5" t="str">
        <f>IF(AM61&gt;0,AM61*$AN$1,"")</f>
        <v/>
      </c>
      <c r="AP61" s="5" t="str">
        <f>IF(AO61&gt;0,AO61*$AP$1,"")</f>
        <v/>
      </c>
      <c r="AS61" s="5">
        <f>SUM(O61,Q61,S61,U61,W61,Y61,AA61,AC61,AF61,AH61,AJ61)</f>
        <v>3232.32</v>
      </c>
      <c r="AT61" s="11">
        <f>(AS61/$AS$65)*100</f>
        <v>0.48224918106938608</v>
      </c>
      <c r="AU61" s="5">
        <f>(AT61/100)*$AU$1</f>
        <v>482.24918106938611</v>
      </c>
    </row>
    <row r="62" spans="1:47" x14ac:dyDescent="0.25">
      <c r="B62" s="29" t="s">
        <v>160</v>
      </c>
    </row>
    <row r="63" spans="1:47" x14ac:dyDescent="0.25">
      <c r="B63" s="1" t="s">
        <v>153</v>
      </c>
      <c r="C63" s="1" t="s">
        <v>164</v>
      </c>
      <c r="D63" s="1" t="s">
        <v>70</v>
      </c>
      <c r="J63" s="2">
        <v>1</v>
      </c>
      <c r="K63" s="2">
        <f t="shared" si="17"/>
        <v>4.57</v>
      </c>
      <c r="L63" s="2">
        <f t="shared" si="18"/>
        <v>0</v>
      </c>
      <c r="AG63" s="9">
        <v>4.57</v>
      </c>
      <c r="AH63" s="5">
        <v>4927.22</v>
      </c>
      <c r="AL63" s="5" t="str">
        <f t="shared" si="19"/>
        <v/>
      </c>
      <c r="AN63" s="5" t="str">
        <f t="shared" si="20"/>
        <v/>
      </c>
      <c r="AP63" s="5" t="str">
        <f t="shared" si="21"/>
        <v/>
      </c>
      <c r="AS63" s="5">
        <f t="shared" si="22"/>
        <v>4927.22</v>
      </c>
      <c r="AT63" s="11">
        <f>(AS63/$AS$65)*100</f>
        <v>0.73512146382434307</v>
      </c>
      <c r="AU63" s="5">
        <f t="shared" si="23"/>
        <v>735.12146382434298</v>
      </c>
    </row>
    <row r="64" spans="1:47" ht="15.75" thickBot="1" x14ac:dyDescent="0.3">
      <c r="B64" s="1" t="s">
        <v>154</v>
      </c>
      <c r="C64" s="1" t="s">
        <v>164</v>
      </c>
      <c r="D64" s="1" t="s">
        <v>70</v>
      </c>
      <c r="J64" s="2">
        <v>0.73</v>
      </c>
      <c r="K64" s="2">
        <f t="shared" si="17"/>
        <v>1.66</v>
      </c>
      <c r="L64" s="2">
        <f t="shared" si="18"/>
        <v>0</v>
      </c>
      <c r="AG64" s="9">
        <v>1.66</v>
      </c>
      <c r="AH64" s="5">
        <v>1376.07</v>
      </c>
      <c r="AL64" s="5" t="str">
        <f t="shared" si="19"/>
        <v/>
      </c>
      <c r="AN64" s="5" t="str">
        <f t="shared" si="20"/>
        <v/>
      </c>
      <c r="AP64" s="5" t="str">
        <f t="shared" si="21"/>
        <v/>
      </c>
      <c r="AS64" s="5">
        <f t="shared" si="22"/>
        <v>1376.07</v>
      </c>
      <c r="AT64" s="11">
        <f>(AS64/$AS$65)*100</f>
        <v>0.20530412539419055</v>
      </c>
      <c r="AU64" s="5">
        <f t="shared" si="23"/>
        <v>205.30412539419055</v>
      </c>
    </row>
    <row r="65" spans="1:47" ht="15.75" thickTop="1" x14ac:dyDescent="0.25">
      <c r="A65" s="20"/>
      <c r="B65" s="20"/>
      <c r="C65" s="20"/>
      <c r="D65" s="20"/>
      <c r="E65" s="20"/>
      <c r="F65" s="20"/>
      <c r="G65" s="20"/>
      <c r="H65" s="20"/>
      <c r="I65" s="20"/>
      <c r="J65" s="20"/>
      <c r="K65" s="20">
        <f t="shared" ref="K65:AU65" si="33">SUM(K3:K64)</f>
        <v>915.1099999999999</v>
      </c>
      <c r="L65" s="20">
        <f t="shared" si="33"/>
        <v>34.289999999999992</v>
      </c>
      <c r="M65" s="21">
        <f t="shared" si="33"/>
        <v>9.8000000000000007</v>
      </c>
      <c r="N65" s="22">
        <f t="shared" si="33"/>
        <v>69.95</v>
      </c>
      <c r="O65" s="23">
        <f t="shared" si="33"/>
        <v>101786.30999999998</v>
      </c>
      <c r="P65" s="24">
        <f t="shared" si="33"/>
        <v>320</v>
      </c>
      <c r="Q65" s="23">
        <f t="shared" si="33"/>
        <v>358303.19000000006</v>
      </c>
      <c r="R65" s="25">
        <f t="shared" si="33"/>
        <v>362.89</v>
      </c>
      <c r="S65" s="23">
        <f t="shared" si="33"/>
        <v>163635.53750000006</v>
      </c>
      <c r="T65" s="26">
        <f t="shared" si="33"/>
        <v>70.740000000000009</v>
      </c>
      <c r="U65" s="23">
        <f t="shared" si="33"/>
        <v>9609.5324999999993</v>
      </c>
      <c r="V65" s="20">
        <f t="shared" si="33"/>
        <v>0</v>
      </c>
      <c r="W65" s="23">
        <f t="shared" si="33"/>
        <v>0</v>
      </c>
      <c r="X65" s="20">
        <f t="shared" si="33"/>
        <v>0</v>
      </c>
      <c r="Y65" s="23">
        <f t="shared" si="33"/>
        <v>0</v>
      </c>
      <c r="Z65" s="27">
        <f t="shared" si="33"/>
        <v>12.63</v>
      </c>
      <c r="AA65" s="23">
        <f t="shared" si="33"/>
        <v>628.97399999999993</v>
      </c>
      <c r="AB65" s="28">
        <f t="shared" si="33"/>
        <v>24.44</v>
      </c>
      <c r="AC65" s="23">
        <f t="shared" si="33"/>
        <v>1136.8593000000001</v>
      </c>
      <c r="AD65" s="20">
        <f t="shared" si="33"/>
        <v>0</v>
      </c>
      <c r="AE65" s="20">
        <f t="shared" si="33"/>
        <v>16.77</v>
      </c>
      <c r="AF65" s="23">
        <f t="shared" si="33"/>
        <v>761.37975000000017</v>
      </c>
      <c r="AG65" s="27">
        <f t="shared" si="33"/>
        <v>37.69</v>
      </c>
      <c r="AH65" s="23">
        <f t="shared" si="33"/>
        <v>34397.519999999997</v>
      </c>
      <c r="AI65" s="20">
        <f t="shared" si="33"/>
        <v>0</v>
      </c>
      <c r="AJ65" s="23">
        <f t="shared" si="33"/>
        <v>0</v>
      </c>
      <c r="AK65" s="21">
        <f t="shared" si="33"/>
        <v>5.58</v>
      </c>
      <c r="AL65" s="23">
        <f t="shared" si="33"/>
        <v>17955.324000000004</v>
      </c>
      <c r="AM65" s="21">
        <f t="shared" si="33"/>
        <v>4.16</v>
      </c>
      <c r="AN65" s="23">
        <f t="shared" si="33"/>
        <v>22310.080000000002</v>
      </c>
      <c r="AO65" s="20">
        <f t="shared" si="33"/>
        <v>0</v>
      </c>
      <c r="AP65" s="23">
        <f t="shared" si="33"/>
        <v>0</v>
      </c>
      <c r="AQ65" s="20">
        <f t="shared" si="33"/>
        <v>14.75</v>
      </c>
      <c r="AR65" s="20">
        <f t="shared" si="33"/>
        <v>0</v>
      </c>
      <c r="AS65" s="23">
        <f t="shared" si="33"/>
        <v>670259.3030500001</v>
      </c>
      <c r="AT65" s="20">
        <f t="shared" si="33"/>
        <v>100</v>
      </c>
      <c r="AU65" s="23">
        <f t="shared" si="33"/>
        <v>99999.999999999985</v>
      </c>
    </row>
    <row r="68" spans="1:47" x14ac:dyDescent="0.25">
      <c r="B68" s="29" t="s">
        <v>157</v>
      </c>
      <c r="C68" s="1">
        <f>SUM(K65,L65)</f>
        <v>949.39999999999986</v>
      </c>
    </row>
  </sheetData>
  <autoFilter ref="A2:AU65" xr:uid="{00000000-0001-0000-0000-000000000000}"/>
  <conditionalFormatting sqref="I62:I64">
    <cfRule type="notContainsText" dxfId="0" priority="10" operator="notContains" text="#########">
      <formula>ISERROR(SEARCH("#########",I62))</formula>
    </cfRule>
  </conditionalFormatting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9F471694366554EA47E0857EFF9B72E" ma:contentTypeVersion="18" ma:contentTypeDescription="Create a new document." ma:contentTypeScope="" ma:versionID="1d0dd6c6eec1556cbb840b6c64a9791a">
  <xsd:schema xmlns:xsd="http://www.w3.org/2001/XMLSchema" xmlns:xs="http://www.w3.org/2001/XMLSchema" xmlns:p="http://schemas.microsoft.com/office/2006/metadata/properties" xmlns:ns1="http://schemas.microsoft.com/sharepoint/v3" xmlns:ns2="86e58739-8685-4d29-a2ec-7c9c68f6c483" xmlns:ns3="0443536a-32f8-43be-b347-138dc7c4b70d" targetNamespace="http://schemas.microsoft.com/office/2006/metadata/properties" ma:root="true" ma:fieldsID="785ba6ae5d7ccd4810d80ae85b9c0276" ns1:_="" ns2:_="" ns3:_="">
    <xsd:import namespace="http://schemas.microsoft.com/sharepoint/v3"/>
    <xsd:import namespace="86e58739-8685-4d29-a2ec-7c9c68f6c483"/>
    <xsd:import namespace="0443536a-32f8-43be-b347-138dc7c4b70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1:_ip_UnifiedCompliancePolicyProperties" minOccurs="0"/>
                <xsd:element ref="ns1:_ip_UnifiedCompliancePolicyUIActio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LengthInSecond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7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8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6e58739-8685-4d29-a2ec-7c9c68f6c48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6bccc17c-46ff-49d2-8759-2bb659646c8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4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5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443536a-32f8-43be-b347-138dc7c4b70d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b914a0cd-eb9a-4db4-97f4-816251a3ff74}" ma:internalName="TaxCatchAll" ma:showField="CatchAllData" ma:web="0443536a-32f8-43be-b347-138dc7c4b7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F1A48C5-0440-4AD5-8C23-9E4A6FC99B8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86e58739-8685-4d29-a2ec-7c9c68f6c483"/>
    <ds:schemaRef ds:uri="0443536a-32f8-43be-b347-138dc7c4b70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8520977-ECEB-4E37-B485-BFEB6E92AD4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Scott Henderson</cp:lastModifiedBy>
  <dcterms:created xsi:type="dcterms:W3CDTF">2023-08-18T16:27:25Z</dcterms:created>
  <dcterms:modified xsi:type="dcterms:W3CDTF">2024-01-15T18:33:22Z</dcterms:modified>
</cp:coreProperties>
</file>