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34 BR 22, 23, 24 &amp; 25/"/>
    </mc:Choice>
  </mc:AlternateContent>
  <xr:revisionPtr revIDLastSave="11" documentId="8_{2A58E21A-8D9C-4162-9A9F-104A353FFC0D}" xr6:coauthVersionLast="47" xr6:coauthVersionMax="47" xr10:uidLastSave="{4606DC96-40FB-4C96-A9C9-E0EADFB59299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2" i="1" l="1"/>
  <c r="AQ62" i="1"/>
  <c r="AO62" i="1"/>
  <c r="AM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AS56" i="1"/>
  <c r="AP56" i="1"/>
  <c r="AN56" i="1"/>
  <c r="AL56" i="1"/>
  <c r="L56" i="1"/>
  <c r="K56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62" i="1" l="1"/>
  <c r="AP62" i="1"/>
  <c r="AN62" i="1"/>
  <c r="AL62" i="1"/>
  <c r="K62" i="1"/>
  <c r="L62" i="1"/>
  <c r="AT58" i="1" l="1"/>
  <c r="AU58" i="1" s="1"/>
  <c r="AT3" i="1"/>
  <c r="AU3" i="1" s="1"/>
  <c r="AT15" i="1"/>
  <c r="AU15" i="1" s="1"/>
  <c r="AT51" i="1"/>
  <c r="AU51" i="1" s="1"/>
  <c r="AT14" i="1"/>
  <c r="AU14" i="1" s="1"/>
  <c r="AT59" i="1"/>
  <c r="AU59" i="1" s="1"/>
  <c r="AT48" i="1"/>
  <c r="AU48" i="1" s="1"/>
  <c r="AT40" i="1"/>
  <c r="AU40" i="1" s="1"/>
  <c r="AT31" i="1"/>
  <c r="AU31" i="1" s="1"/>
  <c r="AT9" i="1"/>
  <c r="AU9" i="1" s="1"/>
  <c r="AT22" i="1"/>
  <c r="AU22" i="1" s="1"/>
  <c r="AT8" i="1"/>
  <c r="AU8" i="1" s="1"/>
  <c r="AT38" i="1"/>
  <c r="AU38" i="1" s="1"/>
  <c r="AT7" i="1"/>
  <c r="AU7" i="1" s="1"/>
  <c r="AT13" i="1"/>
  <c r="AU13" i="1" s="1"/>
  <c r="AT47" i="1"/>
  <c r="AU47" i="1" s="1"/>
  <c r="AT21" i="1"/>
  <c r="AU21" i="1" s="1"/>
  <c r="AT45" i="1"/>
  <c r="AU45" i="1" s="1"/>
  <c r="AT52" i="1"/>
  <c r="AU52" i="1" s="1"/>
  <c r="AT35" i="1"/>
  <c r="AU35" i="1" s="1"/>
  <c r="AT28" i="1"/>
  <c r="AU28" i="1" s="1"/>
  <c r="AT36" i="1"/>
  <c r="AU36" i="1" s="1"/>
  <c r="AT54" i="1"/>
  <c r="AU54" i="1" s="1"/>
  <c r="AT50" i="1"/>
  <c r="AU50" i="1" s="1"/>
  <c r="AT25" i="1"/>
  <c r="AU25" i="1" s="1"/>
  <c r="AT46" i="1"/>
  <c r="AU46" i="1" s="1"/>
  <c r="AT29" i="1"/>
  <c r="AU29" i="1" s="1"/>
  <c r="AT19" i="1"/>
  <c r="AU19" i="1" s="1"/>
  <c r="AT27" i="1"/>
  <c r="AU27" i="1" s="1"/>
  <c r="AT53" i="1"/>
  <c r="AU53" i="1" s="1"/>
  <c r="AT37" i="1"/>
  <c r="AU37" i="1" s="1"/>
  <c r="AT5" i="1"/>
  <c r="AU5" i="1" s="1"/>
  <c r="AT10" i="1"/>
  <c r="AU10" i="1" s="1"/>
  <c r="AT16" i="1"/>
  <c r="AU16" i="1" s="1"/>
  <c r="AT33" i="1"/>
  <c r="AU33" i="1" s="1"/>
  <c r="AT43" i="1"/>
  <c r="AU43" i="1" s="1"/>
  <c r="AT17" i="1"/>
  <c r="AU17" i="1" s="1"/>
  <c r="AT56" i="1"/>
  <c r="AU56" i="1" s="1"/>
  <c r="AT34" i="1"/>
  <c r="AU34" i="1" s="1"/>
  <c r="AT12" i="1"/>
  <c r="AU12" i="1" s="1"/>
  <c r="AT6" i="1"/>
  <c r="AU6" i="1" s="1"/>
  <c r="AT39" i="1"/>
  <c r="AU39" i="1" s="1"/>
  <c r="AT60" i="1"/>
  <c r="AU60" i="1" s="1"/>
  <c r="AT49" i="1"/>
  <c r="AU49" i="1" s="1"/>
  <c r="AT41" i="1"/>
  <c r="AU41" i="1" s="1"/>
  <c r="AT32" i="1"/>
  <c r="AU32" i="1" s="1"/>
  <c r="AT11" i="1"/>
  <c r="AU11" i="1" s="1"/>
  <c r="AT24" i="1"/>
  <c r="AU24" i="1" s="1"/>
  <c r="AT4" i="1"/>
  <c r="AU4" i="1" s="1"/>
  <c r="AT23" i="1"/>
  <c r="AU23" i="1" s="1"/>
  <c r="AT42" i="1"/>
  <c r="AU42" i="1" s="1"/>
  <c r="AT61" i="1"/>
  <c r="AU61" i="1" s="1"/>
  <c r="AT26" i="1"/>
  <c r="AU26" i="1" s="1"/>
  <c r="AT18" i="1"/>
  <c r="AU18" i="1" s="1"/>
  <c r="AT20" i="1"/>
  <c r="AU20" i="1" s="1"/>
  <c r="AT30" i="1"/>
  <c r="AU30" i="1" s="1"/>
  <c r="AT44" i="1"/>
  <c r="AU44" i="1" s="1"/>
  <c r="C65" i="1"/>
  <c r="AU62" i="1" l="1"/>
  <c r="AT62" i="1"/>
</calcChain>
</file>

<file path=xl/sharedStrings.xml><?xml version="1.0" encoding="utf-8"?>
<sst xmlns="http://schemas.openxmlformats.org/spreadsheetml/2006/main" count="483" uniqueCount="154">
  <si>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</si>
  <si>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</si>
  <si>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</si>
  <si>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</si>
  <si>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</si>
  <si>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</si>
  <si>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</si>
  <si>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</si>
  <si>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</si>
  <si>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</si>
  <si>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</si>
  <si>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</si>
  <si>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</si>
  <si>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</si>
  <si>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</si>
  <si>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</si>
  <si>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</si>
  <si>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</si>
  <si>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</si>
  <si>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</si>
  <si>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</si>
  <si>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</si>
  <si>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</si>
  <si>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</si>
  <si>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</si>
  <si>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</si>
  <si>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</si>
  <si>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</si>
  <si>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</si>
  <si>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</si>
  <si>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</si>
  <si>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</si>
  <si>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</si>
  <si>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</si>
  <si>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</si>
  <si>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</si>
  <si>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</si>
  <si>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</si>
  <si>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</si>
  <si>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</si>
  <si>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</si>
  <si>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</si>
  <si>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</si>
  <si>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</si>
  <si>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</si>
  <si>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</si>
  <si>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</si>
  <si>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</si>
  <si>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</si>
  <si>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08-0100-000</t>
  </si>
  <si>
    <t>SUNDLEE, KIM &amp; CAROL</t>
  </si>
  <si>
    <t>4504 368TH AVE</t>
  </si>
  <si>
    <t>MONTEVIDEO MN 56265</t>
  </si>
  <si>
    <t>SESW</t>
  </si>
  <si>
    <t>16</t>
  </si>
  <si>
    <t>117</t>
  </si>
  <si>
    <t>042</t>
  </si>
  <si>
    <t>NWSW</t>
  </si>
  <si>
    <t>SWSW</t>
  </si>
  <si>
    <t>08-0100-020</t>
  </si>
  <si>
    <t>IBARRA, JOSHUA &amp; KATHRYN</t>
  </si>
  <si>
    <t>3536 HWY 212</t>
  </si>
  <si>
    <t>DAWSON MN 56232</t>
  </si>
  <si>
    <t>2505 TRANSPORTATION ROAD</t>
  </si>
  <si>
    <t>WILLMAR, MN 56201</t>
  </si>
  <si>
    <t>08-0102-000</t>
  </si>
  <si>
    <t>FAGEN FARMS, LLP</t>
  </si>
  <si>
    <t>PO BOX D</t>
  </si>
  <si>
    <t>GRANITE FALLS, MN 56241</t>
  </si>
  <si>
    <t>NWNW</t>
  </si>
  <si>
    <t>SWNW</t>
  </si>
  <si>
    <t>08-0102-010</t>
  </si>
  <si>
    <t>CITROWSKE, JASON D.</t>
  </si>
  <si>
    <t>3527 200TH ST</t>
  </si>
  <si>
    <t>DAWSON, MN 56232</t>
  </si>
  <si>
    <t>08-0103-000</t>
  </si>
  <si>
    <t>CHAPMAN, ILENE ET AL</t>
  </si>
  <si>
    <t>17437 ORCHID ST NW</t>
  </si>
  <si>
    <t>ANDOVER, MN 55304</t>
  </si>
  <si>
    <t>NWNE</t>
  </si>
  <si>
    <t>17</t>
  </si>
  <si>
    <t>NENE</t>
  </si>
  <si>
    <t>08-0104-000</t>
  </si>
  <si>
    <t>PERKINS, RUSSEL D &amp; PAMELA K JT TRS</t>
  </si>
  <si>
    <t>778 WOODSTOCK LN</t>
  </si>
  <si>
    <t>BOURBANAIS, 60914</t>
  </si>
  <si>
    <t>NWSE</t>
  </si>
  <si>
    <t>SWNE</t>
  </si>
  <si>
    <t>NESE</t>
  </si>
  <si>
    <t>SENE</t>
  </si>
  <si>
    <t>08-0104-010</t>
  </si>
  <si>
    <t>PERKINS GEN4, LLC</t>
  </si>
  <si>
    <t>4071 MAPLE HURST DR S</t>
  </si>
  <si>
    <t>ROCKFORD MN 55373</t>
  </si>
  <si>
    <t>NESW</t>
  </si>
  <si>
    <t>SWSE</t>
  </si>
  <si>
    <t>SESE</t>
  </si>
  <si>
    <t>08-0105-000</t>
  </si>
  <si>
    <t>SABOE, BARBARA</t>
  </si>
  <si>
    <t>16820 SE 41ST CIR</t>
  </si>
  <si>
    <t>VANCOUVER WA 98683</t>
  </si>
  <si>
    <t>08-0105-010</t>
  </si>
  <si>
    <t>HUSTAD, BLAINE &amp; JOYCE</t>
  </si>
  <si>
    <t>1916 341ST AVE</t>
  </si>
  <si>
    <t>08-0106-000</t>
  </si>
  <si>
    <t>TUFTO, STEVEN &amp; KELLY</t>
  </si>
  <si>
    <t>1044 4TH ST</t>
  </si>
  <si>
    <t>NENW</t>
  </si>
  <si>
    <t>SENW</t>
  </si>
  <si>
    <t>08-0114-000</t>
  </si>
  <si>
    <t>ESTLING, CARLA</t>
  </si>
  <si>
    <t>1855 341ST AVE</t>
  </si>
  <si>
    <t>19</t>
  </si>
  <si>
    <t>08-0116-000</t>
  </si>
  <si>
    <t>HANSON, GAIL</t>
  </si>
  <si>
    <t>4176 280TH AVE</t>
  </si>
  <si>
    <t>CLARKFIELD MN 56223</t>
  </si>
  <si>
    <t>20</t>
  </si>
  <si>
    <t>08-0116-010</t>
  </si>
  <si>
    <t>LARSON, SHANNON &amp; ANDREA</t>
  </si>
  <si>
    <t>1860 341ST AVE</t>
  </si>
  <si>
    <t>08-0116-020</t>
  </si>
  <si>
    <t>08-0117-000</t>
  </si>
  <si>
    <t>KUHLMANN, TOM</t>
  </si>
  <si>
    <t>1516 355TH AVE</t>
  </si>
  <si>
    <t>BOYD, MN 56218</t>
  </si>
  <si>
    <t>08-0117-010</t>
  </si>
  <si>
    <t>MORK, M &amp; J, MORK, C &amp; P</t>
  </si>
  <si>
    <t>2980 150TH ST</t>
  </si>
  <si>
    <t>08-0117-020</t>
  </si>
  <si>
    <t>O'MALLEY, CHARLES P. D.</t>
  </si>
  <si>
    <t>1855 351ST AVE</t>
  </si>
  <si>
    <t>08-0119-000</t>
  </si>
  <si>
    <t>ANDERSON, ANITA M REV TRST</t>
  </si>
  <si>
    <t>1304 N ARCH ST</t>
  </si>
  <si>
    <t>ABERDEEN SD 57401</t>
  </si>
  <si>
    <t>08-0119-020</t>
  </si>
  <si>
    <t>08-0120-000</t>
  </si>
  <si>
    <t>21</t>
  </si>
  <si>
    <t>08-0123-000</t>
  </si>
  <si>
    <t>SCHUELKE FAMILY REVOCABLE LT</t>
  </si>
  <si>
    <t>1628 331ST AVE</t>
  </si>
  <si>
    <t>BOYD MN 56218</t>
  </si>
  <si>
    <t>180TH ST</t>
  </si>
  <si>
    <t>200TH ST</t>
  </si>
  <si>
    <t>341ST AVE</t>
  </si>
  <si>
    <t>351ST AVE</t>
  </si>
  <si>
    <t>HWY 212</t>
  </si>
  <si>
    <t>TOTAL WATERSHED ACRES:</t>
  </si>
  <si>
    <t>BAXTER TWP RDS</t>
  </si>
  <si>
    <t>MN STATE HWY</t>
  </si>
  <si>
    <t>BAXTER TWP, C/O JEFFREY JOHNSON 2195 361ST AVE</t>
  </si>
  <si>
    <t>BORG FAMILY REV LIVING TRUST C/O RONNIE &amp; ANITA BORG</t>
  </si>
  <si>
    <t>4033 280TH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</si>
</sst>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5"/>
  <sheetViews>
    <sheetView tabSelected="1" workbookViewId="0">
      <pane xSplit="2" ySplit="2" topLeftCell="C46" activePane="bottomRight" state="frozen"/>
      <selection pane="topRight" activeCell="C1" sqref="C1"/>
      <selection pane="bottomLeft" activeCell="A3" sqref="A3"/>
      <selection pane="bottomRight" activeCell="E68" sqref="E68"/>
    </sheetView>
  </sheetViews>
  <sheetFormatPr defaultRowHeight="15" x14ac:dyDescent="0.25"/>
  <cols>
    <col min="1" max="1" width="14.7109375" style="1" customWidth="1"/>
    <col min="2" max="2" width="47.85546875" style="1" customWidth="1"/>
    <col min="3" max="3" width="42.7109375" style="1" bestFit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1" width="17.7109375" style="2" hidden="1" customWidth="1"/>
    <col min="32" max="32" width="17.7109375" style="5" hidden="1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hidden="1" customWidth="1"/>
    <col min="38" max="38" width="17.7109375" style="5" hidden="1" customWidth="1"/>
    <col min="39" max="39" width="17.7109375" style="3" customWidth="1"/>
    <col min="40" max="40" width="17.7109375" style="5" customWidth="1"/>
    <col min="41" max="41" width="17.7109375" style="2" hidden="1" customWidth="1"/>
    <col min="42" max="42" width="17.7109375" style="5" hidden="1" customWidth="1"/>
    <col min="43" max="43" width="17.7109375" style="2" customWidth="1"/>
    <col min="44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N1" s="5">
        <v>5363</v>
      </c>
      <c r="AP1" s="5" t="s">
        <v>0</v>
      </c>
      <c r="AU1" s="5" t="s">
        <v>1</v>
      </c>
    </row>
    <row r="2" spans="1:47" ht="67.900000000000006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152.58000183105469</v>
      </c>
      <c r="J3" s="2">
        <v>35.54</v>
      </c>
      <c r="K3" s="2">
        <f t="shared" ref="K3:K32" si="0">SUM(N3,P3,R3,T3,V3,X3,Z3,AB3,AE3,AG3,AI3)</f>
        <v>4.34</v>
      </c>
      <c r="L3" s="2">
        <f t="shared" ref="L3:L32" si="1">SUM(M3,AD3,AK3,AM3,AO3,AQ3,AR3)</f>
        <v>0</v>
      </c>
      <c r="R3" s="7">
        <v>3.21</v>
      </c>
      <c r="S3" s="5">
        <v>2664.3</v>
      </c>
      <c r="T3" s="8">
        <v>0.89</v>
      </c>
      <c r="U3" s="5">
        <v>221.61</v>
      </c>
      <c r="Z3" s="9">
        <v>0.19</v>
      </c>
      <c r="AA3" s="5">
        <v>18.923999999999999</v>
      </c>
      <c r="AB3" s="10">
        <v>0.05</v>
      </c>
      <c r="AC3" s="5">
        <v>4.4820000000000002</v>
      </c>
      <c r="AL3" s="5" t="str">
        <f t="shared" ref="AL3:AL27" si="2">IF(AK3&gt;0,AK3*$AL$1,"")</f>
        <v/>
      </c>
      <c r="AN3" s="5" t="str">
        <f t="shared" ref="AN3:AN27" si="3">IF(AM3&gt;0,AM3*$AN$1,"")</f>
        <v/>
      </c>
      <c r="AP3" s="5" t="str">
        <f t="shared" ref="AP3:AP27" si="4">IF(AO3&gt;0,AO3*$AP$1,"")</f>
        <v/>
      </c>
      <c r="AS3" s="5">
        <f t="shared" ref="AS3:AS32" si="5">SUM(O3,Q3,S3,U3,W3,Y3,AA3,AC3,AF3,AH3,AJ3)</f>
        <v>2909.3160000000003</v>
      </c>
      <c r="AT3" s="11">
        <f>(AS3/$AS$62)*100</f>
        <v>0.23436723886463762</v>
      </c>
      <c r="AU3" s="5">
        <f t="shared" ref="AU3:AU27" si="6">(AT3/100)*$AU$1</f>
        <v>234.36723886463761</v>
      </c>
    </row>
    <row r="4" spans="1:47" x14ac:dyDescent="0.25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152.58000183105469</v>
      </c>
      <c r="J4" s="2">
        <v>40.119999999999997</v>
      </c>
      <c r="K4" s="2">
        <f t="shared" si="0"/>
        <v>28.52</v>
      </c>
      <c r="L4" s="2">
        <f t="shared" si="1"/>
        <v>2.66</v>
      </c>
      <c r="N4" s="4">
        <v>0.06</v>
      </c>
      <c r="O4" s="5">
        <v>126.495</v>
      </c>
      <c r="P4" s="6">
        <v>15.26</v>
      </c>
      <c r="Q4" s="5">
        <v>30634.52</v>
      </c>
      <c r="R4" s="7">
        <v>13.2</v>
      </c>
      <c r="S4" s="5">
        <v>10956</v>
      </c>
      <c r="AL4" s="5" t="str">
        <f t="shared" si="2"/>
        <v/>
      </c>
      <c r="AM4" s="3">
        <v>1.05</v>
      </c>
      <c r="AN4" s="5">
        <f t="shared" si="3"/>
        <v>5631.1500000000005</v>
      </c>
      <c r="AP4" s="5" t="str">
        <f t="shared" si="4"/>
        <v/>
      </c>
      <c r="AQ4" s="2">
        <v>1.61</v>
      </c>
      <c r="AS4" s="5">
        <f t="shared" si="5"/>
        <v>41717.014999999999</v>
      </c>
      <c r="AT4" s="11">
        <f>(AS4/$AS$62)*100</f>
        <v>3.3606186537401466</v>
      </c>
      <c r="AU4" s="5">
        <f t="shared" si="6"/>
        <v>3360.6186537401468</v>
      </c>
    </row>
    <row r="5" spans="1:47" x14ac:dyDescent="0.25">
      <c r="A5" s="1" t="s">
        <v>49</v>
      </c>
      <c r="B5" s="1" t="s">
        <v>50</v>
      </c>
      <c r="C5" s="1" t="s">
        <v>51</v>
      </c>
      <c r="D5" s="1" t="s">
        <v>52</v>
      </c>
      <c r="E5" s="1" t="s">
        <v>58</v>
      </c>
      <c r="F5" s="1" t="s">
        <v>54</v>
      </c>
      <c r="G5" s="1" t="s">
        <v>55</v>
      </c>
      <c r="H5" s="1" t="s">
        <v>56</v>
      </c>
      <c r="I5" s="2">
        <v>152.58000183105469</v>
      </c>
      <c r="J5" s="2">
        <v>39.58</v>
      </c>
      <c r="K5" s="2">
        <f t="shared" si="0"/>
        <v>35.749999999999993</v>
      </c>
      <c r="L5" s="2">
        <f t="shared" si="1"/>
        <v>2.46</v>
      </c>
      <c r="N5" s="4">
        <v>11.39</v>
      </c>
      <c r="O5" s="5">
        <v>26599.087500000001</v>
      </c>
      <c r="P5" s="6">
        <v>5.63</v>
      </c>
      <c r="Q5" s="5">
        <v>11551.4</v>
      </c>
      <c r="R5" s="7">
        <v>18.25</v>
      </c>
      <c r="S5" s="5">
        <v>15147.5</v>
      </c>
      <c r="T5" s="8">
        <v>0.48</v>
      </c>
      <c r="U5" s="5">
        <v>119.52</v>
      </c>
      <c r="AL5" s="5" t="str">
        <f t="shared" si="2"/>
        <v/>
      </c>
      <c r="AM5" s="3">
        <v>0.98</v>
      </c>
      <c r="AN5" s="5">
        <f t="shared" si="3"/>
        <v>5255.74</v>
      </c>
      <c r="AP5" s="5" t="str">
        <f t="shared" si="4"/>
        <v/>
      </c>
      <c r="AQ5" s="2">
        <v>1.48</v>
      </c>
      <c r="AS5" s="5">
        <f t="shared" si="5"/>
        <v>53417.5075</v>
      </c>
      <c r="AT5" s="11">
        <f>(AS5/$AS$62)*100</f>
        <v>4.3031811394176733</v>
      </c>
      <c r="AU5" s="5">
        <f t="shared" si="6"/>
        <v>4303.1811394176739</v>
      </c>
    </row>
    <row r="6" spans="1:47" x14ac:dyDescent="0.25">
      <c r="A6" s="1" t="s">
        <v>59</v>
      </c>
      <c r="B6" s="1" t="s">
        <v>60</v>
      </c>
      <c r="C6" s="1" t="s">
        <v>61</v>
      </c>
      <c r="D6" s="1" t="s">
        <v>62</v>
      </c>
      <c r="E6" s="1" t="s">
        <v>53</v>
      </c>
      <c r="F6" s="1" t="s">
        <v>54</v>
      </c>
      <c r="G6" s="1" t="s">
        <v>55</v>
      </c>
      <c r="H6" s="1" t="s">
        <v>56</v>
      </c>
      <c r="I6" s="2">
        <v>4.1500000953674316</v>
      </c>
      <c r="J6" s="2">
        <v>4.1399999999999997</v>
      </c>
      <c r="K6" s="2">
        <f t="shared" si="0"/>
        <v>1.91</v>
      </c>
      <c r="L6" s="2">
        <f t="shared" si="1"/>
        <v>0</v>
      </c>
      <c r="Z6" s="9">
        <v>0.99</v>
      </c>
      <c r="AA6" s="5">
        <v>98.603999999999999</v>
      </c>
      <c r="AB6" s="10">
        <v>0.91999999999999993</v>
      </c>
      <c r="AC6" s="5">
        <v>82.468800000000002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181.0728</v>
      </c>
      <c r="AT6" s="11">
        <f>(AS6/$AS$62)*100</f>
        <v>1.4586773031698429E-2</v>
      </c>
      <c r="AU6" s="5">
        <f t="shared" si="6"/>
        <v>14.586773031698428</v>
      </c>
    </row>
    <row r="7" spans="1:47" x14ac:dyDescent="0.25">
      <c r="A7" s="1" t="s">
        <v>65</v>
      </c>
      <c r="B7" s="1" t="s">
        <v>66</v>
      </c>
      <c r="C7" s="1" t="s">
        <v>67</v>
      </c>
      <c r="D7" s="1" t="s">
        <v>68</v>
      </c>
      <c r="E7" s="1" t="s">
        <v>69</v>
      </c>
      <c r="F7" s="1" t="s">
        <v>54</v>
      </c>
      <c r="G7" s="1" t="s">
        <v>55</v>
      </c>
      <c r="H7" s="1" t="s">
        <v>56</v>
      </c>
      <c r="I7" s="2">
        <v>65.05999755859375</v>
      </c>
      <c r="J7" s="2">
        <v>26.06</v>
      </c>
      <c r="K7" s="2">
        <f t="shared" si="0"/>
        <v>14</v>
      </c>
      <c r="L7" s="2">
        <f t="shared" si="1"/>
        <v>1.87</v>
      </c>
      <c r="N7" s="4">
        <v>0.62</v>
      </c>
      <c r="O7" s="5">
        <v>1742.82</v>
      </c>
      <c r="P7" s="6">
        <v>6.19</v>
      </c>
      <c r="Q7" s="5">
        <v>12825.68</v>
      </c>
      <c r="R7" s="7">
        <v>7.12</v>
      </c>
      <c r="S7" s="5">
        <v>5909.6</v>
      </c>
      <c r="Z7" s="9">
        <v>0.06</v>
      </c>
      <c r="AA7" s="5">
        <v>5.9759999999999991</v>
      </c>
      <c r="AB7" s="10">
        <v>0.01</v>
      </c>
      <c r="AC7" s="5">
        <v>0.89639999999999997</v>
      </c>
      <c r="AL7" s="5" t="str">
        <f t="shared" si="2"/>
        <v/>
      </c>
      <c r="AM7" s="3">
        <v>0.5</v>
      </c>
      <c r="AN7" s="5">
        <f t="shared" si="3"/>
        <v>2681.5</v>
      </c>
      <c r="AP7" s="5" t="str">
        <f t="shared" si="4"/>
        <v/>
      </c>
      <c r="AQ7" s="2">
        <v>1.37</v>
      </c>
      <c r="AS7" s="5">
        <f t="shared" si="5"/>
        <v>20484.972399999999</v>
      </c>
      <c r="AT7" s="11">
        <f>(AS7/$AS$62)*100</f>
        <v>1.6502182711009419</v>
      </c>
      <c r="AU7" s="5">
        <f t="shared" si="6"/>
        <v>1650.2182711009418</v>
      </c>
    </row>
    <row r="8" spans="1:47" x14ac:dyDescent="0.25">
      <c r="A8" s="1" t="s">
        <v>65</v>
      </c>
      <c r="B8" s="1" t="s">
        <v>66</v>
      </c>
      <c r="C8" s="1" t="s">
        <v>67</v>
      </c>
      <c r="D8" s="1" t="s">
        <v>68</v>
      </c>
      <c r="E8" s="1" t="s">
        <v>70</v>
      </c>
      <c r="F8" s="1" t="s">
        <v>54</v>
      </c>
      <c r="G8" s="1" t="s">
        <v>55</v>
      </c>
      <c r="H8" s="1" t="s">
        <v>56</v>
      </c>
      <c r="I8" s="2">
        <v>65.05999755859375</v>
      </c>
      <c r="J8" s="2">
        <v>34.840000000000003</v>
      </c>
      <c r="K8" s="2">
        <f t="shared" si="0"/>
        <v>20.919999999999998</v>
      </c>
      <c r="L8" s="2">
        <f t="shared" si="1"/>
        <v>2.33</v>
      </c>
      <c r="N8" s="4">
        <v>1.96</v>
      </c>
      <c r="O8" s="5">
        <v>5509.5599999999986</v>
      </c>
      <c r="P8" s="6">
        <v>9.4700000000000006</v>
      </c>
      <c r="Q8" s="5">
        <v>19621.84</v>
      </c>
      <c r="R8" s="7">
        <v>7.88</v>
      </c>
      <c r="S8" s="5">
        <v>6540.4</v>
      </c>
      <c r="T8" s="8">
        <v>1.61</v>
      </c>
      <c r="U8" s="5">
        <v>400.89</v>
      </c>
      <c r="AL8" s="5" t="str">
        <f t="shared" si="2"/>
        <v/>
      </c>
      <c r="AM8" s="3">
        <v>0.69</v>
      </c>
      <c r="AN8" s="5">
        <f t="shared" si="3"/>
        <v>3700.47</v>
      </c>
      <c r="AP8" s="5" t="str">
        <f t="shared" si="4"/>
        <v/>
      </c>
      <c r="AQ8" s="2">
        <v>1.64</v>
      </c>
      <c r="AS8" s="5">
        <f t="shared" si="5"/>
        <v>32072.689999999995</v>
      </c>
      <c r="AT8" s="11">
        <f>(AS8/$AS$62)*100</f>
        <v>2.5836958921827233</v>
      </c>
      <c r="AU8" s="5">
        <f t="shared" si="6"/>
        <v>2583.6958921827231</v>
      </c>
    </row>
    <row r="9" spans="1:47" x14ac:dyDescent="0.25">
      <c r="A9" s="1" t="s">
        <v>71</v>
      </c>
      <c r="B9" s="1" t="s">
        <v>72</v>
      </c>
      <c r="C9" s="1" t="s">
        <v>73</v>
      </c>
      <c r="D9" s="1" t="s">
        <v>74</v>
      </c>
      <c r="E9" s="1" t="s">
        <v>69</v>
      </c>
      <c r="F9" s="1" t="s">
        <v>54</v>
      </c>
      <c r="G9" s="1" t="s">
        <v>55</v>
      </c>
      <c r="H9" s="1" t="s">
        <v>56</v>
      </c>
      <c r="I9" s="2">
        <v>5.2399997711181641</v>
      </c>
      <c r="J9" s="2">
        <v>4.6900000000000004</v>
      </c>
      <c r="K9" s="2">
        <f t="shared" si="0"/>
        <v>2.76</v>
      </c>
      <c r="L9" s="2">
        <f t="shared" si="1"/>
        <v>0</v>
      </c>
      <c r="P9" s="6">
        <v>0.03</v>
      </c>
      <c r="Q9" s="5">
        <v>62.16</v>
      </c>
      <c r="R9" s="7">
        <v>0.02</v>
      </c>
      <c r="S9" s="5">
        <v>16.600000000000001</v>
      </c>
      <c r="Z9" s="9">
        <v>0.37</v>
      </c>
      <c r="AA9" s="5">
        <v>36.851999999999997</v>
      </c>
      <c r="AB9" s="10">
        <v>2.34</v>
      </c>
      <c r="AC9" s="5">
        <v>209.7576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325.36959999999999</v>
      </c>
      <c r="AT9" s="11">
        <f>(AS9/$AS$62)*100</f>
        <v>2.6210963251324909E-2</v>
      </c>
      <c r="AU9" s="5">
        <f t="shared" si="6"/>
        <v>26.210963251324909</v>
      </c>
    </row>
    <row r="10" spans="1:47" x14ac:dyDescent="0.25">
      <c r="A10" s="1" t="s">
        <v>75</v>
      </c>
      <c r="B10" s="1" t="s">
        <v>76</v>
      </c>
      <c r="C10" s="1" t="s">
        <v>77</v>
      </c>
      <c r="D10" s="1" t="s">
        <v>78</v>
      </c>
      <c r="E10" s="1" t="s">
        <v>79</v>
      </c>
      <c r="F10" s="1" t="s">
        <v>80</v>
      </c>
      <c r="G10" s="1" t="s">
        <v>55</v>
      </c>
      <c r="H10" s="1" t="s">
        <v>56</v>
      </c>
      <c r="I10" s="2">
        <v>80</v>
      </c>
      <c r="J10" s="2">
        <v>44.06</v>
      </c>
      <c r="K10" s="2">
        <f t="shared" si="0"/>
        <v>3.66</v>
      </c>
      <c r="L10" s="2">
        <f t="shared" si="1"/>
        <v>0</v>
      </c>
      <c r="P10" s="6">
        <v>0.47</v>
      </c>
      <c r="Q10" s="5">
        <v>852.1099999999999</v>
      </c>
      <c r="R10" s="7">
        <v>3.19</v>
      </c>
      <c r="S10" s="5">
        <v>2316.7375000000002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3168.8474999999999</v>
      </c>
      <c r="AT10" s="11">
        <f>(AS10/$AS$62)*100</f>
        <v>0.25527444903135638</v>
      </c>
      <c r="AU10" s="5">
        <f t="shared" si="6"/>
        <v>255.27444903135637</v>
      </c>
    </row>
    <row r="11" spans="1:47" x14ac:dyDescent="0.25">
      <c r="A11" s="1" t="s">
        <v>75</v>
      </c>
      <c r="B11" s="1" t="s">
        <v>76</v>
      </c>
      <c r="C11" s="1" t="s">
        <v>77</v>
      </c>
      <c r="D11" s="1" t="s">
        <v>78</v>
      </c>
      <c r="E11" s="1" t="s">
        <v>81</v>
      </c>
      <c r="F11" s="1" t="s">
        <v>80</v>
      </c>
      <c r="G11" s="1" t="s">
        <v>55</v>
      </c>
      <c r="H11" s="1" t="s">
        <v>56</v>
      </c>
      <c r="I11" s="2">
        <v>80</v>
      </c>
      <c r="J11" s="2">
        <v>35.68</v>
      </c>
      <c r="K11" s="2">
        <f t="shared" si="0"/>
        <v>1.5299999999999998</v>
      </c>
      <c r="L11" s="2">
        <f t="shared" si="1"/>
        <v>0</v>
      </c>
      <c r="P11" s="6">
        <v>1.1499999999999999</v>
      </c>
      <c r="Q11" s="5">
        <v>2084.9499999999998</v>
      </c>
      <c r="R11" s="7">
        <v>0.38</v>
      </c>
      <c r="S11" s="5">
        <v>275.97500000000002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2360.9249999999997</v>
      </c>
      <c r="AT11" s="11">
        <f>(AS11/$AS$62)*100</f>
        <v>0.19019022801802704</v>
      </c>
      <c r="AU11" s="5">
        <f t="shared" si="6"/>
        <v>190.19022801802706</v>
      </c>
    </row>
    <row r="12" spans="1:47" x14ac:dyDescent="0.25">
      <c r="A12" s="1" t="s">
        <v>82</v>
      </c>
      <c r="B12" s="1" t="s">
        <v>83</v>
      </c>
      <c r="C12" s="1" t="s">
        <v>84</v>
      </c>
      <c r="D12" s="1" t="s">
        <v>85</v>
      </c>
      <c r="E12" s="1" t="s">
        <v>86</v>
      </c>
      <c r="F12" s="1" t="s">
        <v>80</v>
      </c>
      <c r="G12" s="1" t="s">
        <v>55</v>
      </c>
      <c r="H12" s="1" t="s">
        <v>56</v>
      </c>
      <c r="I12" s="2">
        <v>140</v>
      </c>
      <c r="J12" s="2">
        <v>31.76</v>
      </c>
      <c r="K12" s="2">
        <f t="shared" si="0"/>
        <v>31.77</v>
      </c>
      <c r="L12" s="2">
        <f t="shared" si="1"/>
        <v>0</v>
      </c>
      <c r="P12" s="6">
        <v>5.88</v>
      </c>
      <c r="Q12" s="5">
        <v>10660.44</v>
      </c>
      <c r="R12" s="7">
        <v>24.14</v>
      </c>
      <c r="S12" s="5">
        <v>17531.674999999999</v>
      </c>
      <c r="T12" s="8">
        <v>1.7</v>
      </c>
      <c r="U12" s="5">
        <v>355.44749999999999</v>
      </c>
      <c r="AB12" s="10">
        <v>0.05</v>
      </c>
      <c r="AC12" s="5">
        <v>3.9217499999999998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28551.484249999998</v>
      </c>
      <c r="AT12" s="11">
        <f>(AS12/$AS$62)*100</f>
        <v>2.3000363415867122</v>
      </c>
      <c r="AU12" s="5">
        <f t="shared" si="6"/>
        <v>2300.0363415867123</v>
      </c>
    </row>
    <row r="13" spans="1:47" x14ac:dyDescent="0.25">
      <c r="A13" s="1" t="s">
        <v>82</v>
      </c>
      <c r="B13" s="1" t="s">
        <v>83</v>
      </c>
      <c r="C13" s="1" t="s">
        <v>84</v>
      </c>
      <c r="D13" s="1" t="s">
        <v>85</v>
      </c>
      <c r="E13" s="1" t="s">
        <v>87</v>
      </c>
      <c r="F13" s="1" t="s">
        <v>80</v>
      </c>
      <c r="G13" s="1" t="s">
        <v>55</v>
      </c>
      <c r="H13" s="1" t="s">
        <v>56</v>
      </c>
      <c r="I13" s="2">
        <v>140</v>
      </c>
      <c r="J13" s="2">
        <v>41.54</v>
      </c>
      <c r="K13" s="2">
        <f t="shared" si="0"/>
        <v>41.54</v>
      </c>
      <c r="L13" s="2">
        <f t="shared" si="1"/>
        <v>0</v>
      </c>
      <c r="N13" s="4">
        <v>1.1399999999999999</v>
      </c>
      <c r="O13" s="5">
        <v>2803.97</v>
      </c>
      <c r="P13" s="6">
        <v>28.23</v>
      </c>
      <c r="Q13" s="5">
        <v>51180.99</v>
      </c>
      <c r="R13" s="7">
        <v>12.17</v>
      </c>
      <c r="S13" s="5">
        <v>8838.4672599999994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62823.427259999997</v>
      </c>
      <c r="AT13" s="11">
        <f>(AS13/$AS$62)*100</f>
        <v>5.060898569608665</v>
      </c>
      <c r="AU13" s="5">
        <f t="shared" si="6"/>
        <v>5060.8985696086647</v>
      </c>
    </row>
    <row r="14" spans="1:47" x14ac:dyDescent="0.25">
      <c r="A14" s="1" t="s">
        <v>82</v>
      </c>
      <c r="B14" s="1" t="s">
        <v>83</v>
      </c>
      <c r="C14" s="1" t="s">
        <v>84</v>
      </c>
      <c r="D14" s="1" t="s">
        <v>85</v>
      </c>
      <c r="E14" s="1" t="s">
        <v>88</v>
      </c>
      <c r="F14" s="1" t="s">
        <v>80</v>
      </c>
      <c r="G14" s="1" t="s">
        <v>55</v>
      </c>
      <c r="H14" s="1" t="s">
        <v>56</v>
      </c>
      <c r="I14" s="2">
        <v>140</v>
      </c>
      <c r="J14" s="2">
        <v>28.44</v>
      </c>
      <c r="K14" s="2">
        <f t="shared" si="0"/>
        <v>28.430000000000003</v>
      </c>
      <c r="L14" s="2">
        <f t="shared" si="1"/>
        <v>0</v>
      </c>
      <c r="P14" s="6">
        <v>15.17</v>
      </c>
      <c r="Q14" s="5">
        <v>28207.69</v>
      </c>
      <c r="R14" s="7">
        <v>12.89</v>
      </c>
      <c r="S14" s="5">
        <v>9389.375</v>
      </c>
      <c r="T14" s="8">
        <v>0.37</v>
      </c>
      <c r="U14" s="5">
        <v>77.19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37674.255000000005</v>
      </c>
      <c r="AT14" s="11">
        <f>(AS14/$AS$62)*100</f>
        <v>3.034943993925812</v>
      </c>
      <c r="AU14" s="5">
        <f t="shared" si="6"/>
        <v>3034.9439939258123</v>
      </c>
    </row>
    <row r="15" spans="1:47" x14ac:dyDescent="0.25">
      <c r="A15" s="1" t="s">
        <v>82</v>
      </c>
      <c r="B15" s="1" t="s">
        <v>83</v>
      </c>
      <c r="C15" s="1" t="s">
        <v>84</v>
      </c>
      <c r="D15" s="1" t="s">
        <v>85</v>
      </c>
      <c r="E15" s="1" t="s">
        <v>89</v>
      </c>
      <c r="F15" s="1" t="s">
        <v>80</v>
      </c>
      <c r="G15" s="1" t="s">
        <v>55</v>
      </c>
      <c r="H15" s="1" t="s">
        <v>56</v>
      </c>
      <c r="I15" s="2">
        <v>140</v>
      </c>
      <c r="J15" s="2">
        <v>37.75</v>
      </c>
      <c r="K15" s="2">
        <f t="shared" si="0"/>
        <v>37.620000000000005</v>
      </c>
      <c r="L15" s="2">
        <f t="shared" si="1"/>
        <v>0</v>
      </c>
      <c r="N15" s="4">
        <v>14.06</v>
      </c>
      <c r="O15" s="5">
        <v>34610.4375</v>
      </c>
      <c r="P15" s="6">
        <v>21.85</v>
      </c>
      <c r="Q15" s="5">
        <v>39756.5</v>
      </c>
      <c r="R15" s="7">
        <v>1.71</v>
      </c>
      <c r="S15" s="5">
        <v>1241.8875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75608.824999999997</v>
      </c>
      <c r="AT15" s="11">
        <f>(AS15/$AS$62)*100</f>
        <v>6.0908583148236843</v>
      </c>
      <c r="AU15" s="5">
        <f t="shared" si="6"/>
        <v>6090.8583148236839</v>
      </c>
    </row>
    <row r="16" spans="1:47" x14ac:dyDescent="0.25">
      <c r="A16" s="1" t="s">
        <v>90</v>
      </c>
      <c r="B16" s="1" t="s">
        <v>91</v>
      </c>
      <c r="C16" s="1" t="s">
        <v>92</v>
      </c>
      <c r="D16" s="1" t="s">
        <v>93</v>
      </c>
      <c r="E16" s="1" t="s">
        <v>58</v>
      </c>
      <c r="F16" s="1" t="s">
        <v>80</v>
      </c>
      <c r="G16" s="1" t="s">
        <v>55</v>
      </c>
      <c r="H16" s="1" t="s">
        <v>56</v>
      </c>
      <c r="I16" s="2">
        <v>135.33000183105469</v>
      </c>
      <c r="J16" s="2">
        <v>0.03</v>
      </c>
      <c r="K16" s="2">
        <f t="shared" si="0"/>
        <v>0.03</v>
      </c>
      <c r="L16" s="2">
        <f t="shared" si="1"/>
        <v>0</v>
      </c>
      <c r="P16" s="6">
        <v>0.03</v>
      </c>
      <c r="Q16" s="5">
        <v>54.39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54.39</v>
      </c>
      <c r="AT16" s="11">
        <f>(AS16/$AS$62)*100</f>
        <v>4.3815227090655117E-3</v>
      </c>
      <c r="AU16" s="5">
        <f t="shared" si="6"/>
        <v>4.3815227090655116</v>
      </c>
    </row>
    <row r="17" spans="1:47" x14ac:dyDescent="0.25">
      <c r="A17" s="1" t="s">
        <v>90</v>
      </c>
      <c r="B17" s="1" t="s">
        <v>91</v>
      </c>
      <c r="C17" s="1" t="s">
        <v>92</v>
      </c>
      <c r="D17" s="1" t="s">
        <v>93</v>
      </c>
      <c r="E17" s="1" t="s">
        <v>53</v>
      </c>
      <c r="F17" s="1" t="s">
        <v>80</v>
      </c>
      <c r="G17" s="1" t="s">
        <v>55</v>
      </c>
      <c r="H17" s="1" t="s">
        <v>56</v>
      </c>
      <c r="I17" s="2">
        <v>135.33000183105469</v>
      </c>
      <c r="J17" s="2">
        <v>36.409999999999997</v>
      </c>
      <c r="K17" s="2">
        <f t="shared" si="0"/>
        <v>36.419999999999995</v>
      </c>
      <c r="L17" s="2">
        <f t="shared" si="1"/>
        <v>0</v>
      </c>
      <c r="P17" s="6">
        <v>16.54</v>
      </c>
      <c r="Q17" s="5">
        <v>29987.02</v>
      </c>
      <c r="R17" s="7">
        <v>12</v>
      </c>
      <c r="S17" s="5">
        <v>8256.4250000000011</v>
      </c>
      <c r="T17" s="8">
        <v>7.83</v>
      </c>
      <c r="U17" s="5">
        <v>1452.60375</v>
      </c>
      <c r="AB17" s="10">
        <v>0.05</v>
      </c>
      <c r="AC17" s="5">
        <v>3.9217499999999998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39699.970500000003</v>
      </c>
      <c r="AT17" s="11">
        <f>(AS17/$AS$62)*100</f>
        <v>3.1981305808968727</v>
      </c>
      <c r="AU17" s="5">
        <f t="shared" si="6"/>
        <v>3198.1305808968727</v>
      </c>
    </row>
    <row r="18" spans="1:47" x14ac:dyDescent="0.25">
      <c r="A18" s="1" t="s">
        <v>90</v>
      </c>
      <c r="B18" s="1" t="s">
        <v>91</v>
      </c>
      <c r="C18" s="1" t="s">
        <v>92</v>
      </c>
      <c r="D18" s="1" t="s">
        <v>93</v>
      </c>
      <c r="E18" s="1" t="s">
        <v>95</v>
      </c>
      <c r="F18" s="1" t="s">
        <v>80</v>
      </c>
      <c r="G18" s="1" t="s">
        <v>55</v>
      </c>
      <c r="H18" s="1" t="s">
        <v>56</v>
      </c>
      <c r="I18" s="2">
        <v>135.33000183105469</v>
      </c>
      <c r="J18" s="2">
        <v>39.29</v>
      </c>
      <c r="K18" s="2">
        <f t="shared" si="0"/>
        <v>39.290000000000006</v>
      </c>
      <c r="L18" s="2">
        <f t="shared" si="1"/>
        <v>0</v>
      </c>
      <c r="P18" s="6">
        <v>16.41</v>
      </c>
      <c r="Q18" s="5">
        <v>22813.4</v>
      </c>
      <c r="R18" s="7">
        <v>11.71</v>
      </c>
      <c r="S18" s="5">
        <v>6543.5124999999998</v>
      </c>
      <c r="T18" s="8">
        <v>2.94</v>
      </c>
      <c r="U18" s="5">
        <v>493.95375000000001</v>
      </c>
      <c r="Z18" s="9">
        <v>3.42</v>
      </c>
      <c r="AA18" s="5">
        <v>246.51</v>
      </c>
      <c r="AB18" s="10">
        <v>4.8099999999999996</v>
      </c>
      <c r="AC18" s="5">
        <v>300.74220000000003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30398.118450000002</v>
      </c>
      <c r="AT18" s="11">
        <f>(AS18/$AS$62)*100</f>
        <v>2.4487965857977261</v>
      </c>
      <c r="AU18" s="5">
        <f t="shared" si="6"/>
        <v>2448.796585797726</v>
      </c>
    </row>
    <row r="19" spans="1:47" x14ac:dyDescent="0.25">
      <c r="A19" s="1" t="s">
        <v>90</v>
      </c>
      <c r="B19" s="1" t="s">
        <v>91</v>
      </c>
      <c r="C19" s="1" t="s">
        <v>92</v>
      </c>
      <c r="D19" s="1" t="s">
        <v>93</v>
      </c>
      <c r="E19" s="1" t="s">
        <v>86</v>
      </c>
      <c r="F19" s="1" t="s">
        <v>80</v>
      </c>
      <c r="G19" s="1" t="s">
        <v>55</v>
      </c>
      <c r="H19" s="1" t="s">
        <v>56</v>
      </c>
      <c r="I19" s="2">
        <v>135.33000183105469</v>
      </c>
      <c r="J19" s="2">
        <v>9.89</v>
      </c>
      <c r="K19" s="2">
        <f t="shared" si="0"/>
        <v>9.879999999999999</v>
      </c>
      <c r="L19" s="2">
        <f t="shared" si="1"/>
        <v>0</v>
      </c>
      <c r="R19" s="7">
        <v>4.34</v>
      </c>
      <c r="S19" s="5">
        <v>2887.3625000000002</v>
      </c>
      <c r="T19" s="8">
        <v>5.54</v>
      </c>
      <c r="U19" s="5">
        <v>1071.3225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3958.6850000000004</v>
      </c>
      <c r="AT19" s="11">
        <f>(AS19/$AS$62)*100</f>
        <v>0.31890178756273224</v>
      </c>
      <c r="AU19" s="5">
        <f t="shared" si="6"/>
        <v>318.90178756273224</v>
      </c>
    </row>
    <row r="20" spans="1:47" x14ac:dyDescent="0.25">
      <c r="A20" s="1" t="s">
        <v>90</v>
      </c>
      <c r="B20" s="1" t="s">
        <v>91</v>
      </c>
      <c r="C20" s="1" t="s">
        <v>92</v>
      </c>
      <c r="D20" s="1" t="s">
        <v>93</v>
      </c>
      <c r="E20" s="1" t="s">
        <v>96</v>
      </c>
      <c r="F20" s="1" t="s">
        <v>80</v>
      </c>
      <c r="G20" s="1" t="s">
        <v>55</v>
      </c>
      <c r="H20" s="1" t="s">
        <v>56</v>
      </c>
      <c r="I20" s="2">
        <v>135.33000183105469</v>
      </c>
      <c r="J20" s="2">
        <v>37.43</v>
      </c>
      <c r="K20" s="2">
        <f t="shared" si="0"/>
        <v>37.43</v>
      </c>
      <c r="L20" s="2">
        <f t="shared" si="1"/>
        <v>0</v>
      </c>
      <c r="N20" s="4">
        <v>0.06</v>
      </c>
      <c r="O20" s="5">
        <v>126.495</v>
      </c>
      <c r="P20" s="6">
        <v>19.62</v>
      </c>
      <c r="Q20" s="5">
        <v>31504.76</v>
      </c>
      <c r="R20" s="7">
        <v>12.6</v>
      </c>
      <c r="S20" s="5">
        <v>7843.5</v>
      </c>
      <c r="T20" s="8">
        <v>2.33</v>
      </c>
      <c r="U20" s="5">
        <v>435.1275</v>
      </c>
      <c r="Z20" s="9">
        <v>7.0000000000000007E-2</v>
      </c>
      <c r="AA20" s="5">
        <v>5.2290000000000001</v>
      </c>
      <c r="AB20" s="10">
        <v>2.75</v>
      </c>
      <c r="AC20" s="5">
        <v>195.19110000000001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40110.302599999995</v>
      </c>
      <c r="AT20" s="11">
        <f>(AS20/$AS$62)*100</f>
        <v>3.2311859111856847</v>
      </c>
      <c r="AU20" s="5">
        <f t="shared" si="6"/>
        <v>3231.1859111856847</v>
      </c>
    </row>
    <row r="21" spans="1:47" x14ac:dyDescent="0.25">
      <c r="A21" s="1" t="s">
        <v>90</v>
      </c>
      <c r="B21" s="1" t="s">
        <v>91</v>
      </c>
      <c r="C21" s="1" t="s">
        <v>92</v>
      </c>
      <c r="D21" s="1" t="s">
        <v>93</v>
      </c>
      <c r="E21" s="1" t="s">
        <v>88</v>
      </c>
      <c r="F21" s="1" t="s">
        <v>80</v>
      </c>
      <c r="G21" s="1" t="s">
        <v>55</v>
      </c>
      <c r="H21" s="1" t="s">
        <v>56</v>
      </c>
      <c r="I21" s="2">
        <v>135.33000183105469</v>
      </c>
      <c r="J21" s="2">
        <v>8.11</v>
      </c>
      <c r="K21" s="2">
        <f t="shared" si="0"/>
        <v>8.120000000000001</v>
      </c>
      <c r="L21" s="2">
        <f t="shared" si="1"/>
        <v>0</v>
      </c>
      <c r="P21" s="6">
        <v>0.99</v>
      </c>
      <c r="Q21" s="5">
        <v>1569.54</v>
      </c>
      <c r="R21" s="7">
        <v>7.07</v>
      </c>
      <c r="S21" s="5">
        <v>4425.9749999999995</v>
      </c>
      <c r="T21" s="8">
        <v>0.06</v>
      </c>
      <c r="U21" s="5">
        <v>11.205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6006.7199999999993</v>
      </c>
      <c r="AT21" s="11">
        <f>(AS21/$AS$62)*100</f>
        <v>0.4838863777716122</v>
      </c>
      <c r="AU21" s="5">
        <f t="shared" si="6"/>
        <v>483.88637777161222</v>
      </c>
    </row>
    <row r="22" spans="1:47" x14ac:dyDescent="0.25">
      <c r="A22" s="1" t="s">
        <v>97</v>
      </c>
      <c r="B22" s="1" t="s">
        <v>98</v>
      </c>
      <c r="C22" s="1" t="s">
        <v>99</v>
      </c>
      <c r="D22" s="1" t="s">
        <v>100</v>
      </c>
      <c r="E22" s="1" t="s">
        <v>58</v>
      </c>
      <c r="F22" s="1" t="s">
        <v>80</v>
      </c>
      <c r="G22" s="1" t="s">
        <v>55</v>
      </c>
      <c r="H22" s="1" t="s">
        <v>56</v>
      </c>
      <c r="I22" s="2">
        <v>115.0899963378906</v>
      </c>
      <c r="J22" s="2">
        <v>32.11</v>
      </c>
      <c r="K22" s="2">
        <f t="shared" si="0"/>
        <v>17.89</v>
      </c>
      <c r="L22" s="2">
        <f t="shared" si="1"/>
        <v>0.7</v>
      </c>
      <c r="M22" s="3">
        <v>0.7</v>
      </c>
      <c r="P22" s="6">
        <v>1.54</v>
      </c>
      <c r="Q22" s="5">
        <v>2792.02</v>
      </c>
      <c r="R22" s="7">
        <v>12.13</v>
      </c>
      <c r="S22" s="5">
        <v>8809.4125000000004</v>
      </c>
      <c r="T22" s="8">
        <v>3.31</v>
      </c>
      <c r="U22" s="5">
        <v>721.16624999999999</v>
      </c>
      <c r="Z22" s="9">
        <v>0.52</v>
      </c>
      <c r="AA22" s="5">
        <v>45.317999999999998</v>
      </c>
      <c r="AB22" s="10">
        <v>0.39</v>
      </c>
      <c r="AC22" s="5">
        <v>30.589649999999999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12398.5064</v>
      </c>
      <c r="AT22" s="11">
        <f>(AS22/$AS$62)*100</f>
        <v>0.9987927440723311</v>
      </c>
      <c r="AU22" s="5">
        <f t="shared" si="6"/>
        <v>998.79274407233106</v>
      </c>
    </row>
    <row r="23" spans="1:47" x14ac:dyDescent="0.25">
      <c r="A23" s="1" t="s">
        <v>97</v>
      </c>
      <c r="B23" s="1" t="s">
        <v>98</v>
      </c>
      <c r="C23" s="1" t="s">
        <v>99</v>
      </c>
      <c r="D23" s="1" t="s">
        <v>100</v>
      </c>
      <c r="E23" s="1" t="s">
        <v>57</v>
      </c>
      <c r="F23" s="1" t="s">
        <v>80</v>
      </c>
      <c r="G23" s="1" t="s">
        <v>55</v>
      </c>
      <c r="H23" s="1" t="s">
        <v>56</v>
      </c>
      <c r="I23" s="2">
        <v>115.0899963378906</v>
      </c>
      <c r="J23" s="2">
        <v>40.83</v>
      </c>
      <c r="K23" s="2">
        <f t="shared" si="0"/>
        <v>11.91</v>
      </c>
      <c r="L23" s="2">
        <f t="shared" si="1"/>
        <v>0</v>
      </c>
      <c r="R23" s="7">
        <v>9.8600000000000012</v>
      </c>
      <c r="S23" s="5">
        <v>7160.8250000000007</v>
      </c>
      <c r="T23" s="8">
        <v>2.0499999999999998</v>
      </c>
      <c r="U23" s="5">
        <v>446.64375000000001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7607.4687500000009</v>
      </c>
      <c r="AT23" s="11">
        <f>(AS23/$AS$62)*100</f>
        <v>0.61283870356005188</v>
      </c>
      <c r="AU23" s="5">
        <f t="shared" si="6"/>
        <v>612.83870356005184</v>
      </c>
    </row>
    <row r="24" spans="1:47" x14ac:dyDescent="0.25">
      <c r="A24" s="1" t="s">
        <v>97</v>
      </c>
      <c r="B24" s="1" t="s">
        <v>98</v>
      </c>
      <c r="C24" s="1" t="s">
        <v>99</v>
      </c>
      <c r="D24" s="1" t="s">
        <v>100</v>
      </c>
      <c r="E24" s="1" t="s">
        <v>94</v>
      </c>
      <c r="F24" s="1" t="s">
        <v>80</v>
      </c>
      <c r="G24" s="1" t="s">
        <v>55</v>
      </c>
      <c r="H24" s="1" t="s">
        <v>56</v>
      </c>
      <c r="I24" s="2">
        <v>115.0899963378906</v>
      </c>
      <c r="J24" s="2">
        <v>39.619999999999997</v>
      </c>
      <c r="K24" s="2">
        <f t="shared" si="0"/>
        <v>39.380000000000003</v>
      </c>
      <c r="L24" s="2">
        <f t="shared" si="1"/>
        <v>0</v>
      </c>
      <c r="R24" s="7">
        <v>27.23</v>
      </c>
      <c r="S24" s="5">
        <v>19775.787499999999</v>
      </c>
      <c r="T24" s="8">
        <v>12.05</v>
      </c>
      <c r="U24" s="5">
        <v>2623.5262499999999</v>
      </c>
      <c r="AB24" s="10">
        <v>0.1</v>
      </c>
      <c r="AC24" s="5">
        <v>7.8435000000000006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22407.157249999997</v>
      </c>
      <c r="AT24" s="11">
        <f>(AS24/$AS$62)*100</f>
        <v>1.8050646871939124</v>
      </c>
      <c r="AU24" s="5">
        <f t="shared" si="6"/>
        <v>1805.0646871939125</v>
      </c>
    </row>
    <row r="25" spans="1:47" x14ac:dyDescent="0.25">
      <c r="A25" s="1" t="s">
        <v>101</v>
      </c>
      <c r="B25" s="1" t="s">
        <v>102</v>
      </c>
      <c r="C25" s="1" t="s">
        <v>103</v>
      </c>
      <c r="D25" s="1" t="s">
        <v>74</v>
      </c>
      <c r="E25" s="1" t="s">
        <v>58</v>
      </c>
      <c r="F25" s="1" t="s">
        <v>80</v>
      </c>
      <c r="G25" s="1" t="s">
        <v>55</v>
      </c>
      <c r="H25" s="1" t="s">
        <v>56</v>
      </c>
      <c r="I25" s="2">
        <v>3.3299999237060551</v>
      </c>
      <c r="J25" s="2">
        <v>3.33</v>
      </c>
      <c r="K25" s="2">
        <f t="shared" si="0"/>
        <v>1.96</v>
      </c>
      <c r="L25" s="2">
        <f t="shared" si="1"/>
        <v>0</v>
      </c>
      <c r="Z25" s="9">
        <v>1.1599999999999999</v>
      </c>
      <c r="AA25" s="5">
        <v>101.09399999999999</v>
      </c>
      <c r="AB25" s="10">
        <v>0.8</v>
      </c>
      <c r="AC25" s="5">
        <v>62.747999999999998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163.84199999999998</v>
      </c>
      <c r="AT25" s="11">
        <f>(AS25/$AS$62)*100</f>
        <v>1.3198702770706222E-2</v>
      </c>
      <c r="AU25" s="5">
        <f t="shared" si="6"/>
        <v>13.198702770706223</v>
      </c>
    </row>
    <row r="26" spans="1:47" x14ac:dyDescent="0.25">
      <c r="A26" s="1" t="s">
        <v>104</v>
      </c>
      <c r="B26" s="1" t="s">
        <v>105</v>
      </c>
      <c r="C26" s="1" t="s">
        <v>106</v>
      </c>
      <c r="D26" s="1" t="s">
        <v>62</v>
      </c>
      <c r="E26" s="1" t="s">
        <v>107</v>
      </c>
      <c r="F26" s="1" t="s">
        <v>80</v>
      </c>
      <c r="G26" s="1" t="s">
        <v>55</v>
      </c>
      <c r="H26" s="1" t="s">
        <v>56</v>
      </c>
      <c r="I26" s="2">
        <v>160</v>
      </c>
      <c r="J26" s="2">
        <v>37.01</v>
      </c>
      <c r="K26" s="2">
        <f t="shared" si="0"/>
        <v>2.2400000000000002</v>
      </c>
      <c r="L26" s="2">
        <f t="shared" si="1"/>
        <v>0</v>
      </c>
      <c r="R26" s="7">
        <v>2.2400000000000002</v>
      </c>
      <c r="S26" s="5">
        <v>1626.8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1626.8</v>
      </c>
      <c r="AT26" s="11">
        <f>(AS26/$AS$62)*100</f>
        <v>0.13105094949637386</v>
      </c>
      <c r="AU26" s="5">
        <f t="shared" si="6"/>
        <v>131.05094949637387</v>
      </c>
    </row>
    <row r="27" spans="1:47" x14ac:dyDescent="0.25">
      <c r="A27" s="1" t="s">
        <v>104</v>
      </c>
      <c r="B27" s="1" t="s">
        <v>105</v>
      </c>
      <c r="C27" s="1" t="s">
        <v>106</v>
      </c>
      <c r="D27" s="1" t="s">
        <v>62</v>
      </c>
      <c r="E27" s="1" t="s">
        <v>108</v>
      </c>
      <c r="F27" s="1" t="s">
        <v>80</v>
      </c>
      <c r="G27" s="1" t="s">
        <v>55</v>
      </c>
      <c r="H27" s="1" t="s">
        <v>56</v>
      </c>
      <c r="I27" s="2">
        <v>160</v>
      </c>
      <c r="J27" s="2">
        <v>38.24</v>
      </c>
      <c r="K27" s="2">
        <f t="shared" si="0"/>
        <v>10.870000000000001</v>
      </c>
      <c r="L27" s="2">
        <f t="shared" si="1"/>
        <v>0</v>
      </c>
      <c r="P27" s="6">
        <v>1.82</v>
      </c>
      <c r="Q27" s="5">
        <v>3299.66</v>
      </c>
      <c r="R27" s="7">
        <v>9.0500000000000007</v>
      </c>
      <c r="S27" s="5">
        <v>6572.5625000000009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9872.2224999999999</v>
      </c>
      <c r="AT27" s="11">
        <f>(AS27/$AS$62)*100</f>
        <v>0.7952816156039253</v>
      </c>
      <c r="AU27" s="5">
        <f t="shared" si="6"/>
        <v>795.28161560392527</v>
      </c>
    </row>
    <row r="28" spans="1:47" x14ac:dyDescent="0.25">
      <c r="A28" s="1" t="s">
        <v>109</v>
      </c>
      <c r="B28" s="1" t="s">
        <v>110</v>
      </c>
      <c r="C28" s="1" t="s">
        <v>111</v>
      </c>
      <c r="D28" s="1" t="s">
        <v>62</v>
      </c>
      <c r="E28" s="1" t="s">
        <v>88</v>
      </c>
      <c r="F28" s="1" t="s">
        <v>112</v>
      </c>
      <c r="G28" s="1" t="s">
        <v>55</v>
      </c>
      <c r="H28" s="1" t="s">
        <v>56</v>
      </c>
      <c r="I28" s="2">
        <v>269.41000366210938</v>
      </c>
      <c r="J28" s="2">
        <v>40.07</v>
      </c>
      <c r="K28" s="2">
        <f t="shared" si="0"/>
        <v>3.1900000000000004</v>
      </c>
      <c r="L28" s="2">
        <f t="shared" si="1"/>
        <v>0</v>
      </c>
      <c r="P28" s="6">
        <v>0.18</v>
      </c>
      <c r="Q28" s="5">
        <v>326.33999999999997</v>
      </c>
      <c r="R28" s="7">
        <v>2.2400000000000002</v>
      </c>
      <c r="S28" s="5">
        <v>1626.8</v>
      </c>
      <c r="T28" s="8">
        <v>0.77</v>
      </c>
      <c r="U28" s="5">
        <v>167.76374999999999</v>
      </c>
      <c r="AL28" s="5" t="str">
        <f t="shared" ref="AL28:AL53" si="7">IF(AK28&gt;0,AK28*$AL$1,"")</f>
        <v/>
      </c>
      <c r="AN28" s="5" t="str">
        <f t="shared" ref="AN28:AN53" si="8">IF(AM28&gt;0,AM28*$AN$1,"")</f>
        <v/>
      </c>
      <c r="AP28" s="5" t="str">
        <f t="shared" ref="AP28:AP53" si="9">IF(AO28&gt;0,AO28*$AP$1,"")</f>
        <v/>
      </c>
      <c r="AS28" s="5">
        <f t="shared" si="5"/>
        <v>2120.9037499999999</v>
      </c>
      <c r="AT28" s="11">
        <f>(AS28/$AS$62)*100</f>
        <v>0.17085471491758047</v>
      </c>
      <c r="AU28" s="5">
        <f t="shared" ref="AU28:AU53" si="10">(AT28/100)*$AU$1</f>
        <v>170.85471491758048</v>
      </c>
    </row>
    <row r="29" spans="1:47" x14ac:dyDescent="0.25">
      <c r="A29" s="1" t="s">
        <v>113</v>
      </c>
      <c r="B29" s="1" t="s">
        <v>114</v>
      </c>
      <c r="C29" s="1" t="s">
        <v>115</v>
      </c>
      <c r="D29" s="1" t="s">
        <v>116</v>
      </c>
      <c r="E29" s="1" t="s">
        <v>70</v>
      </c>
      <c r="F29" s="1" t="s">
        <v>117</v>
      </c>
      <c r="G29" s="1" t="s">
        <v>55</v>
      </c>
      <c r="H29" s="1" t="s">
        <v>56</v>
      </c>
      <c r="I29" s="2">
        <v>188.28999328613281</v>
      </c>
      <c r="J29" s="2">
        <v>30.59</v>
      </c>
      <c r="K29" s="2">
        <f t="shared" si="0"/>
        <v>30.6</v>
      </c>
      <c r="L29" s="2">
        <f t="shared" si="1"/>
        <v>0</v>
      </c>
      <c r="N29" s="4">
        <v>1.1599999999999999</v>
      </c>
      <c r="O29" s="5">
        <v>2037.9749999999999</v>
      </c>
      <c r="P29" s="6">
        <v>13.21</v>
      </c>
      <c r="Q29" s="5">
        <v>18557.349999999999</v>
      </c>
      <c r="R29" s="7">
        <v>14.55</v>
      </c>
      <c r="S29" s="5">
        <v>7834.1624999999995</v>
      </c>
      <c r="T29" s="8">
        <v>0.91</v>
      </c>
      <c r="U29" s="5">
        <v>141.61875000000001</v>
      </c>
      <c r="Z29" s="9">
        <v>0.55000000000000004</v>
      </c>
      <c r="AA29" s="5">
        <v>37.100999999999999</v>
      </c>
      <c r="AB29" s="10">
        <v>0.22</v>
      </c>
      <c r="AC29" s="5">
        <v>12.3255</v>
      </c>
      <c r="AL29" s="5" t="str">
        <f t="shared" si="7"/>
        <v/>
      </c>
      <c r="AN29" s="5" t="str">
        <f t="shared" si="8"/>
        <v/>
      </c>
      <c r="AP29" s="5" t="str">
        <f t="shared" si="9"/>
        <v/>
      </c>
      <c r="AS29" s="5">
        <f t="shared" si="5"/>
        <v>28620.532749999995</v>
      </c>
      <c r="AT29" s="11">
        <f>(AS29/$AS$62)*100</f>
        <v>2.3055987164860849</v>
      </c>
      <c r="AU29" s="5">
        <f t="shared" si="10"/>
        <v>2305.5987164860849</v>
      </c>
    </row>
    <row r="30" spans="1:47" x14ac:dyDescent="0.25">
      <c r="A30" s="1" t="s">
        <v>113</v>
      </c>
      <c r="B30" s="1" t="s">
        <v>114</v>
      </c>
      <c r="C30" s="1" t="s">
        <v>115</v>
      </c>
      <c r="D30" s="1" t="s">
        <v>116</v>
      </c>
      <c r="E30" s="1" t="s">
        <v>69</v>
      </c>
      <c r="F30" s="1" t="s">
        <v>117</v>
      </c>
      <c r="G30" s="1" t="s">
        <v>55</v>
      </c>
      <c r="H30" s="1" t="s">
        <v>56</v>
      </c>
      <c r="I30" s="2">
        <v>188.28999328613281</v>
      </c>
      <c r="J30" s="2">
        <v>35.409999999999997</v>
      </c>
      <c r="K30" s="2">
        <f t="shared" si="0"/>
        <v>28.71</v>
      </c>
      <c r="L30" s="2">
        <f t="shared" si="1"/>
        <v>0</v>
      </c>
      <c r="N30" s="4">
        <v>2.38</v>
      </c>
      <c r="O30" s="5">
        <v>4181.3625000000002</v>
      </c>
      <c r="P30" s="6">
        <v>17.760000000000002</v>
      </c>
      <c r="Q30" s="5">
        <v>23905.7</v>
      </c>
      <c r="R30" s="7">
        <v>6.73</v>
      </c>
      <c r="S30" s="5">
        <v>3748.4875000000002</v>
      </c>
      <c r="T30" s="8">
        <v>1.84</v>
      </c>
      <c r="U30" s="5">
        <v>309.38249999999999</v>
      </c>
      <c r="AL30" s="5" t="str">
        <f t="shared" si="7"/>
        <v/>
      </c>
      <c r="AN30" s="5" t="str">
        <f t="shared" si="8"/>
        <v/>
      </c>
      <c r="AP30" s="5" t="str">
        <f t="shared" si="9"/>
        <v/>
      </c>
      <c r="AS30" s="5">
        <f t="shared" si="5"/>
        <v>32144.932499999999</v>
      </c>
      <c r="AT30" s="11">
        <f>(AS30/$AS$62)*100</f>
        <v>2.5895155677537782</v>
      </c>
      <c r="AU30" s="5">
        <f t="shared" si="10"/>
        <v>2589.5155677537782</v>
      </c>
    </row>
    <row r="31" spans="1:47" x14ac:dyDescent="0.25">
      <c r="A31" s="1" t="s">
        <v>113</v>
      </c>
      <c r="B31" s="1" t="s">
        <v>114</v>
      </c>
      <c r="C31" s="1" t="s">
        <v>115</v>
      </c>
      <c r="D31" s="1" t="s">
        <v>116</v>
      </c>
      <c r="E31" s="1" t="s">
        <v>107</v>
      </c>
      <c r="F31" s="1" t="s">
        <v>117</v>
      </c>
      <c r="G31" s="1" t="s">
        <v>55</v>
      </c>
      <c r="H31" s="1" t="s">
        <v>56</v>
      </c>
      <c r="I31" s="2">
        <v>188.28999328613281</v>
      </c>
      <c r="J31" s="2">
        <v>25.91</v>
      </c>
      <c r="K31" s="2">
        <f t="shared" si="0"/>
        <v>25.91</v>
      </c>
      <c r="L31" s="2">
        <f t="shared" si="1"/>
        <v>0</v>
      </c>
      <c r="N31" s="4">
        <v>0.22</v>
      </c>
      <c r="O31" s="5">
        <v>453.27375000000001</v>
      </c>
      <c r="P31" s="6">
        <v>16.23</v>
      </c>
      <c r="Q31" s="5">
        <v>26560.45</v>
      </c>
      <c r="R31" s="7">
        <v>9</v>
      </c>
      <c r="S31" s="5">
        <v>6069.375</v>
      </c>
      <c r="T31" s="8">
        <v>0.46</v>
      </c>
      <c r="U31" s="5">
        <v>95.865000000000009</v>
      </c>
      <c r="AL31" s="5" t="str">
        <f t="shared" si="7"/>
        <v/>
      </c>
      <c r="AN31" s="5" t="str">
        <f t="shared" si="8"/>
        <v/>
      </c>
      <c r="AP31" s="5" t="str">
        <f t="shared" si="9"/>
        <v/>
      </c>
      <c r="AS31" s="5">
        <f t="shared" si="5"/>
        <v>33178.963750000003</v>
      </c>
      <c r="AT31" s="11">
        <f>(AS31/$AS$62)*100</f>
        <v>2.6728145455761432</v>
      </c>
      <c r="AU31" s="5">
        <f t="shared" si="10"/>
        <v>2672.8145455761432</v>
      </c>
    </row>
    <row r="32" spans="1:47" x14ac:dyDescent="0.25">
      <c r="A32" s="1" t="s">
        <v>113</v>
      </c>
      <c r="B32" s="1" t="s">
        <v>114</v>
      </c>
      <c r="C32" s="1" t="s">
        <v>115</v>
      </c>
      <c r="D32" s="1" t="s">
        <v>116</v>
      </c>
      <c r="E32" s="1" t="s">
        <v>108</v>
      </c>
      <c r="F32" s="1" t="s">
        <v>117</v>
      </c>
      <c r="G32" s="1" t="s">
        <v>55</v>
      </c>
      <c r="H32" s="1" t="s">
        <v>56</v>
      </c>
      <c r="I32" s="2">
        <v>188.28999328613281</v>
      </c>
      <c r="J32" s="2">
        <v>27.07</v>
      </c>
      <c r="K32" s="2">
        <f t="shared" si="0"/>
        <v>27.08</v>
      </c>
      <c r="L32" s="2">
        <f t="shared" si="1"/>
        <v>0</v>
      </c>
      <c r="N32" s="4">
        <v>6.62</v>
      </c>
      <c r="O32" s="5">
        <v>11630.512500000001</v>
      </c>
      <c r="P32" s="6">
        <v>13.27</v>
      </c>
      <c r="Q32" s="5">
        <v>17179.47</v>
      </c>
      <c r="R32" s="7">
        <v>6.61</v>
      </c>
      <c r="S32" s="5">
        <v>3564.85</v>
      </c>
      <c r="T32" s="8">
        <v>0.58000000000000007</v>
      </c>
      <c r="U32" s="5">
        <v>120.1425</v>
      </c>
      <c r="AL32" s="5" t="str">
        <f t="shared" si="7"/>
        <v/>
      </c>
      <c r="AN32" s="5" t="str">
        <f t="shared" si="8"/>
        <v/>
      </c>
      <c r="AP32" s="5" t="str">
        <f t="shared" si="9"/>
        <v/>
      </c>
      <c r="AS32" s="5">
        <f t="shared" si="5"/>
        <v>32494.975000000002</v>
      </c>
      <c r="AT32" s="11">
        <f>(AS32/$AS$62)*100</f>
        <v>2.617714118275714</v>
      </c>
      <c r="AU32" s="5">
        <f t="shared" si="10"/>
        <v>2617.7141182757141</v>
      </c>
    </row>
    <row r="33" spans="1:47" x14ac:dyDescent="0.25">
      <c r="A33" s="1" t="s">
        <v>118</v>
      </c>
      <c r="B33" s="1" t="s">
        <v>119</v>
      </c>
      <c r="C33" s="1" t="s">
        <v>120</v>
      </c>
      <c r="D33" s="1" t="s">
        <v>74</v>
      </c>
      <c r="E33" s="1" t="s">
        <v>70</v>
      </c>
      <c r="F33" s="1" t="s">
        <v>117</v>
      </c>
      <c r="G33" s="1" t="s">
        <v>55</v>
      </c>
      <c r="H33" s="1" t="s">
        <v>56</v>
      </c>
      <c r="I33" s="2">
        <v>7.119999885559082</v>
      </c>
      <c r="J33" s="2">
        <v>6.82</v>
      </c>
      <c r="K33" s="2">
        <f t="shared" ref="K33:K54" si="11">SUM(N33,P33,R33,T33,V33,X33,Z33,AB33,AE33,AG33,AI33)</f>
        <v>6.82</v>
      </c>
      <c r="L33" s="2">
        <f t="shared" ref="L33:L54" si="12">SUM(M33,AD33,AK33,AM33,AO33,AQ33,AR33)</f>
        <v>0</v>
      </c>
      <c r="P33" s="6">
        <v>0.13</v>
      </c>
      <c r="Q33" s="5">
        <v>235.69</v>
      </c>
      <c r="R33" s="7">
        <v>0.25</v>
      </c>
      <c r="S33" s="5">
        <v>148.36250000000001</v>
      </c>
      <c r="Z33" s="9">
        <v>2.5499999999999998</v>
      </c>
      <c r="AA33" s="5">
        <v>201.441</v>
      </c>
      <c r="AB33" s="10">
        <v>3.89</v>
      </c>
      <c r="AC33" s="5">
        <v>247.07024999999999</v>
      </c>
      <c r="AL33" s="5" t="str">
        <f t="shared" si="7"/>
        <v/>
      </c>
      <c r="AN33" s="5" t="str">
        <f t="shared" si="8"/>
        <v/>
      </c>
      <c r="AP33" s="5" t="str">
        <f t="shared" si="9"/>
        <v/>
      </c>
      <c r="AS33" s="5">
        <f t="shared" ref="AS33:AS54" si="13">SUM(O33,Q33,S33,U33,W33,Y33,AA33,AC33,AF33,AH33,AJ33)</f>
        <v>832.56375000000003</v>
      </c>
      <c r="AT33" s="11">
        <f>(AS33/$AS$62)*100</f>
        <v>6.7069258638899454E-2</v>
      </c>
      <c r="AU33" s="5">
        <f t="shared" si="10"/>
        <v>67.069258638899456</v>
      </c>
    </row>
    <row r="34" spans="1:47" x14ac:dyDescent="0.25">
      <c r="A34" s="1" t="s">
        <v>121</v>
      </c>
      <c r="B34" s="1" t="s">
        <v>152</v>
      </c>
      <c r="C34" s="1" t="s">
        <v>153</v>
      </c>
      <c r="D34" s="1" t="s">
        <v>116</v>
      </c>
      <c r="E34" s="1" t="s">
        <v>107</v>
      </c>
      <c r="F34" s="1" t="s">
        <v>117</v>
      </c>
      <c r="G34" s="1" t="s">
        <v>55</v>
      </c>
      <c r="H34" s="1" t="s">
        <v>56</v>
      </c>
      <c r="J34" s="2">
        <v>10.08</v>
      </c>
      <c r="K34" s="2">
        <f t="shared" si="11"/>
        <v>10.079999999999998</v>
      </c>
      <c r="L34" s="2">
        <f t="shared" si="12"/>
        <v>0</v>
      </c>
      <c r="N34" s="4">
        <v>0.31</v>
      </c>
      <c r="O34" s="5">
        <v>653.5575</v>
      </c>
      <c r="P34" s="6">
        <v>3.859999999999999</v>
      </c>
      <c r="Q34" s="5">
        <v>6490.54</v>
      </c>
      <c r="R34" s="7">
        <v>5.91</v>
      </c>
      <c r="S34" s="5">
        <v>4040.0250000000001</v>
      </c>
      <c r="AL34" s="5" t="str">
        <f t="shared" si="7"/>
        <v/>
      </c>
      <c r="AN34" s="5" t="str">
        <f t="shared" si="8"/>
        <v/>
      </c>
      <c r="AP34" s="5" t="str">
        <f t="shared" si="9"/>
        <v/>
      </c>
      <c r="AS34" s="5">
        <f t="shared" si="13"/>
        <v>11184.122499999999</v>
      </c>
      <c r="AT34" s="11">
        <f>(AS34/$AS$62)*100</f>
        <v>0.90096500670565438</v>
      </c>
      <c r="AU34" s="5">
        <f t="shared" si="10"/>
        <v>900.96500670565433</v>
      </c>
    </row>
    <row r="35" spans="1:47" x14ac:dyDescent="0.25">
      <c r="A35" s="1" t="s">
        <v>121</v>
      </c>
      <c r="B35" s="1" t="s">
        <v>152</v>
      </c>
      <c r="C35" s="1" t="s">
        <v>153</v>
      </c>
      <c r="D35" s="1" t="s">
        <v>116</v>
      </c>
      <c r="E35" s="1" t="s">
        <v>108</v>
      </c>
      <c r="F35" s="1" t="s">
        <v>117</v>
      </c>
      <c r="G35" s="1" t="s">
        <v>55</v>
      </c>
      <c r="H35" s="1" t="s">
        <v>56</v>
      </c>
      <c r="J35" s="2">
        <v>11.8</v>
      </c>
      <c r="K35" s="2">
        <f t="shared" si="11"/>
        <v>11.79</v>
      </c>
      <c r="L35" s="2">
        <f t="shared" si="12"/>
        <v>0</v>
      </c>
      <c r="N35" s="4">
        <v>5.1300000000000008</v>
      </c>
      <c r="O35" s="5">
        <v>8742.2100000000009</v>
      </c>
      <c r="P35" s="6">
        <v>5.03</v>
      </c>
      <c r="Q35" s="5">
        <v>7350.42</v>
      </c>
      <c r="R35" s="7">
        <v>1.61</v>
      </c>
      <c r="S35" s="5">
        <v>1003.2625</v>
      </c>
      <c r="AB35" s="10">
        <v>0.02</v>
      </c>
      <c r="AC35" s="5">
        <v>0.89639999999999997</v>
      </c>
      <c r="AL35" s="5" t="str">
        <f t="shared" si="7"/>
        <v/>
      </c>
      <c r="AN35" s="5" t="str">
        <f t="shared" si="8"/>
        <v/>
      </c>
      <c r="AP35" s="5" t="str">
        <f t="shared" si="9"/>
        <v/>
      </c>
      <c r="AS35" s="5">
        <f t="shared" si="13"/>
        <v>17096.788900000003</v>
      </c>
      <c r="AT35" s="11">
        <f>(AS35/$AS$62)*100</f>
        <v>1.3772746611040483</v>
      </c>
      <c r="AU35" s="5">
        <f t="shared" si="10"/>
        <v>1377.2746611040482</v>
      </c>
    </row>
    <row r="36" spans="1:47" x14ac:dyDescent="0.25">
      <c r="A36" s="1" t="s">
        <v>121</v>
      </c>
      <c r="B36" s="1" t="s">
        <v>152</v>
      </c>
      <c r="C36" s="1" t="s">
        <v>153</v>
      </c>
      <c r="D36" s="1" t="s">
        <v>116</v>
      </c>
      <c r="E36" s="1" t="s">
        <v>87</v>
      </c>
      <c r="F36" s="1" t="s">
        <v>117</v>
      </c>
      <c r="G36" s="1" t="s">
        <v>55</v>
      </c>
      <c r="H36" s="1" t="s">
        <v>56</v>
      </c>
      <c r="J36" s="2">
        <v>0.04</v>
      </c>
      <c r="K36" s="2">
        <f t="shared" si="11"/>
        <v>0.04</v>
      </c>
      <c r="L36" s="2">
        <f t="shared" si="12"/>
        <v>0</v>
      </c>
      <c r="P36" s="6">
        <v>0.04</v>
      </c>
      <c r="Q36" s="5">
        <v>62.16</v>
      </c>
      <c r="AL36" s="5" t="str">
        <f t="shared" si="7"/>
        <v/>
      </c>
      <c r="AN36" s="5" t="str">
        <f t="shared" si="8"/>
        <v/>
      </c>
      <c r="AP36" s="5" t="str">
        <f t="shared" si="9"/>
        <v/>
      </c>
      <c r="AS36" s="5">
        <f t="shared" si="13"/>
        <v>62.16</v>
      </c>
      <c r="AT36" s="11">
        <f>(AS36/$AS$62)*100</f>
        <v>5.0074545246462984E-3</v>
      </c>
      <c r="AU36" s="5">
        <f t="shared" si="10"/>
        <v>5.0074545246462989</v>
      </c>
    </row>
    <row r="37" spans="1:47" x14ac:dyDescent="0.25">
      <c r="A37" s="1" t="s">
        <v>121</v>
      </c>
      <c r="B37" s="1" t="s">
        <v>152</v>
      </c>
      <c r="C37" s="1" t="s">
        <v>153</v>
      </c>
      <c r="D37" s="1" t="s">
        <v>116</v>
      </c>
      <c r="E37" s="1" t="s">
        <v>79</v>
      </c>
      <c r="F37" s="1" t="s">
        <v>117</v>
      </c>
      <c r="G37" s="1" t="s">
        <v>55</v>
      </c>
      <c r="H37" s="1" t="s">
        <v>56</v>
      </c>
      <c r="J37" s="2">
        <v>38.71</v>
      </c>
      <c r="K37" s="2">
        <f t="shared" si="11"/>
        <v>37.82</v>
      </c>
      <c r="L37" s="2">
        <f t="shared" si="12"/>
        <v>0.89999999999999991</v>
      </c>
      <c r="N37" s="4">
        <v>13.89</v>
      </c>
      <c r="O37" s="5">
        <v>33826.871249999997</v>
      </c>
      <c r="P37" s="6">
        <v>23.07</v>
      </c>
      <c r="Q37" s="5">
        <v>42419.02</v>
      </c>
      <c r="R37" s="7">
        <v>0.8600000000000001</v>
      </c>
      <c r="S37" s="5">
        <v>616.27500000000009</v>
      </c>
      <c r="AL37" s="5" t="str">
        <f t="shared" si="7"/>
        <v/>
      </c>
      <c r="AM37" s="3">
        <v>0.47</v>
      </c>
      <c r="AN37" s="5">
        <f t="shared" si="8"/>
        <v>2520.6099999999997</v>
      </c>
      <c r="AP37" s="5" t="str">
        <f t="shared" si="9"/>
        <v/>
      </c>
      <c r="AQ37" s="2">
        <v>0.43</v>
      </c>
      <c r="AS37" s="5">
        <f t="shared" si="13"/>
        <v>76862.16624999998</v>
      </c>
      <c r="AT37" s="11">
        <f>(AS37/$AS$62)*100</f>
        <v>6.191824359116449</v>
      </c>
      <c r="AU37" s="5">
        <f t="shared" si="10"/>
        <v>6191.8243591164492</v>
      </c>
    </row>
    <row r="38" spans="1:47" x14ac:dyDescent="0.25">
      <c r="A38" s="1" t="s">
        <v>122</v>
      </c>
      <c r="B38" s="1" t="s">
        <v>123</v>
      </c>
      <c r="C38" s="1" t="s">
        <v>124</v>
      </c>
      <c r="D38" s="1" t="s">
        <v>125</v>
      </c>
      <c r="E38" s="1" t="s">
        <v>89</v>
      </c>
      <c r="F38" s="1" t="s">
        <v>117</v>
      </c>
      <c r="G38" s="1" t="s">
        <v>55</v>
      </c>
      <c r="H38" s="1" t="s">
        <v>56</v>
      </c>
      <c r="I38" s="2">
        <v>71.220001220703125</v>
      </c>
      <c r="J38" s="2">
        <v>32.979999999999997</v>
      </c>
      <c r="K38" s="2">
        <f t="shared" si="11"/>
        <v>31.799999999999997</v>
      </c>
      <c r="L38" s="2">
        <f t="shared" si="12"/>
        <v>1.17</v>
      </c>
      <c r="N38" s="4">
        <v>3.75</v>
      </c>
      <c r="O38" s="5">
        <v>7927.02</v>
      </c>
      <c r="P38" s="6">
        <v>21.86</v>
      </c>
      <c r="Q38" s="5">
        <v>33965.26</v>
      </c>
      <c r="R38" s="7">
        <v>5.46</v>
      </c>
      <c r="S38" s="5">
        <v>3398.85</v>
      </c>
      <c r="T38" s="8">
        <v>0.08</v>
      </c>
      <c r="U38" s="5">
        <v>14.94</v>
      </c>
      <c r="Z38" s="9">
        <v>0.22</v>
      </c>
      <c r="AA38" s="5">
        <v>16.434000000000001</v>
      </c>
      <c r="AB38" s="10">
        <v>0.43</v>
      </c>
      <c r="AC38" s="5">
        <v>28.908899999999999</v>
      </c>
      <c r="AL38" s="5" t="str">
        <f t="shared" si="7"/>
        <v/>
      </c>
      <c r="AM38" s="3">
        <v>0.41</v>
      </c>
      <c r="AN38" s="5">
        <f t="shared" si="8"/>
        <v>2198.83</v>
      </c>
      <c r="AP38" s="5" t="str">
        <f t="shared" si="9"/>
        <v/>
      </c>
      <c r="AQ38" s="2">
        <v>0.76</v>
      </c>
      <c r="AS38" s="5">
        <f t="shared" si="13"/>
        <v>45351.412900000003</v>
      </c>
      <c r="AT38" s="11">
        <f>(AS38/$AS$62)*100</f>
        <v>3.6533966815509578</v>
      </c>
      <c r="AU38" s="5">
        <f t="shared" si="10"/>
        <v>3653.396681550958</v>
      </c>
    </row>
    <row r="39" spans="1:47" x14ac:dyDescent="0.25">
      <c r="A39" s="1" t="s">
        <v>122</v>
      </c>
      <c r="B39" s="1" t="s">
        <v>123</v>
      </c>
      <c r="C39" s="1" t="s">
        <v>124</v>
      </c>
      <c r="D39" s="1" t="s">
        <v>125</v>
      </c>
      <c r="E39" s="1" t="s">
        <v>81</v>
      </c>
      <c r="F39" s="1" t="s">
        <v>117</v>
      </c>
      <c r="G39" s="1" t="s">
        <v>55</v>
      </c>
      <c r="H39" s="1" t="s">
        <v>56</v>
      </c>
      <c r="I39" s="2">
        <v>71.220001220703125</v>
      </c>
      <c r="J39" s="2">
        <v>36.22</v>
      </c>
      <c r="K39" s="2">
        <f t="shared" si="11"/>
        <v>33.120000000000005</v>
      </c>
      <c r="L39" s="2">
        <f t="shared" si="12"/>
        <v>3.1</v>
      </c>
      <c r="N39" s="4">
        <v>9.41</v>
      </c>
      <c r="O39" s="5">
        <v>26303.932499999999</v>
      </c>
      <c r="P39" s="6">
        <v>15</v>
      </c>
      <c r="Q39" s="5">
        <v>28951.02</v>
      </c>
      <c r="R39" s="7">
        <v>8.7100000000000009</v>
      </c>
      <c r="S39" s="5">
        <v>6967.85</v>
      </c>
      <c r="AL39" s="5" t="str">
        <f t="shared" si="7"/>
        <v/>
      </c>
      <c r="AM39" s="3">
        <v>0.94000000000000006</v>
      </c>
      <c r="AN39" s="5">
        <f t="shared" si="8"/>
        <v>5041.22</v>
      </c>
      <c r="AP39" s="5" t="str">
        <f t="shared" si="9"/>
        <v/>
      </c>
      <c r="AQ39" s="2">
        <v>2.16</v>
      </c>
      <c r="AS39" s="5">
        <f t="shared" si="13"/>
        <v>62222.802499999998</v>
      </c>
      <c r="AT39" s="11">
        <f>(AS39/$AS$62)*100</f>
        <v>5.0125137373680513</v>
      </c>
      <c r="AU39" s="5">
        <f t="shared" si="10"/>
        <v>5012.5137373680509</v>
      </c>
    </row>
    <row r="40" spans="1:47" x14ac:dyDescent="0.25">
      <c r="A40" s="1" t="s">
        <v>126</v>
      </c>
      <c r="B40" s="1" t="s">
        <v>127</v>
      </c>
      <c r="C40" s="1" t="s">
        <v>128</v>
      </c>
      <c r="D40" s="1" t="s">
        <v>74</v>
      </c>
      <c r="E40" s="1" t="s">
        <v>94</v>
      </c>
      <c r="F40" s="1" t="s">
        <v>117</v>
      </c>
      <c r="G40" s="1" t="s">
        <v>55</v>
      </c>
      <c r="H40" s="1" t="s">
        <v>56</v>
      </c>
      <c r="I40" s="2">
        <v>160</v>
      </c>
      <c r="J40" s="2">
        <v>37.5</v>
      </c>
      <c r="K40" s="2">
        <f t="shared" si="11"/>
        <v>24.020000000000003</v>
      </c>
      <c r="L40" s="2">
        <f t="shared" si="12"/>
        <v>0</v>
      </c>
      <c r="N40" s="4">
        <v>2.33</v>
      </c>
      <c r="O40" s="5">
        <v>3295.8975</v>
      </c>
      <c r="P40" s="6">
        <v>16.77</v>
      </c>
      <c r="Q40" s="5">
        <v>17389.259999999998</v>
      </c>
      <c r="R40" s="7">
        <v>4.17</v>
      </c>
      <c r="S40" s="5">
        <v>1731.5875000000001</v>
      </c>
      <c r="AB40" s="10">
        <v>0.75</v>
      </c>
      <c r="AC40" s="5">
        <v>33.615000000000002</v>
      </c>
      <c r="AL40" s="5" t="str">
        <f t="shared" si="7"/>
        <v/>
      </c>
      <c r="AN40" s="5" t="str">
        <f t="shared" si="8"/>
        <v/>
      </c>
      <c r="AP40" s="5" t="str">
        <f t="shared" si="9"/>
        <v/>
      </c>
      <c r="AS40" s="5">
        <f t="shared" si="13"/>
        <v>22450.36</v>
      </c>
      <c r="AT40" s="11">
        <f>(AS40/$AS$62)*100</f>
        <v>1.8085449929526751</v>
      </c>
      <c r="AU40" s="5">
        <f t="shared" si="10"/>
        <v>1808.5449929526751</v>
      </c>
    </row>
    <row r="41" spans="1:47" x14ac:dyDescent="0.25">
      <c r="A41" s="1" t="s">
        <v>126</v>
      </c>
      <c r="B41" s="1" t="s">
        <v>127</v>
      </c>
      <c r="C41" s="1" t="s">
        <v>128</v>
      </c>
      <c r="D41" s="1" t="s">
        <v>74</v>
      </c>
      <c r="E41" s="1" t="s">
        <v>57</v>
      </c>
      <c r="F41" s="1" t="s">
        <v>117</v>
      </c>
      <c r="G41" s="1" t="s">
        <v>55</v>
      </c>
      <c r="H41" s="1" t="s">
        <v>56</v>
      </c>
      <c r="I41" s="2">
        <v>160</v>
      </c>
      <c r="J41" s="2">
        <v>37.200000000000003</v>
      </c>
      <c r="K41" s="2">
        <f t="shared" si="11"/>
        <v>24.57</v>
      </c>
      <c r="L41" s="2">
        <f t="shared" si="12"/>
        <v>0</v>
      </c>
      <c r="P41" s="6">
        <v>15.45</v>
      </c>
      <c r="Q41" s="5">
        <v>22501.919999999998</v>
      </c>
      <c r="R41" s="7">
        <v>9.120000000000001</v>
      </c>
      <c r="S41" s="5">
        <v>5225.8874999999998</v>
      </c>
      <c r="AL41" s="5" t="str">
        <f t="shared" si="7"/>
        <v/>
      </c>
      <c r="AN41" s="5" t="str">
        <f t="shared" si="8"/>
        <v/>
      </c>
      <c r="AP41" s="5" t="str">
        <f t="shared" si="9"/>
        <v/>
      </c>
      <c r="AS41" s="5">
        <f t="shared" si="13"/>
        <v>27727.807499999999</v>
      </c>
      <c r="AT41" s="11">
        <f>(AS41/$AS$62)*100</f>
        <v>2.2336829974967278</v>
      </c>
      <c r="AU41" s="5">
        <f t="shared" si="10"/>
        <v>2233.6829974967281</v>
      </c>
    </row>
    <row r="42" spans="1:47" x14ac:dyDescent="0.25">
      <c r="A42" s="1" t="s">
        <v>129</v>
      </c>
      <c r="B42" s="1" t="s">
        <v>130</v>
      </c>
      <c r="C42" s="1" t="s">
        <v>131</v>
      </c>
      <c r="D42" s="1" t="s">
        <v>62</v>
      </c>
      <c r="E42" s="1" t="s">
        <v>89</v>
      </c>
      <c r="F42" s="1" t="s">
        <v>117</v>
      </c>
      <c r="G42" s="1" t="s">
        <v>55</v>
      </c>
      <c r="H42" s="1" t="s">
        <v>56</v>
      </c>
      <c r="I42" s="2">
        <v>7.2800002098083496</v>
      </c>
      <c r="J42" s="2">
        <v>7.01</v>
      </c>
      <c r="K42" s="2">
        <f t="shared" si="11"/>
        <v>7.0100000000000007</v>
      </c>
      <c r="L42" s="2">
        <f t="shared" si="12"/>
        <v>0</v>
      </c>
      <c r="P42" s="6">
        <v>0.05</v>
      </c>
      <c r="Q42" s="5">
        <v>77.7</v>
      </c>
      <c r="R42" s="7">
        <v>1.0900000000000001</v>
      </c>
      <c r="S42" s="5">
        <v>678.52500000000009</v>
      </c>
      <c r="T42" s="8">
        <v>1.34</v>
      </c>
      <c r="U42" s="5">
        <v>250.245</v>
      </c>
      <c r="Z42" s="9">
        <v>1.57</v>
      </c>
      <c r="AA42" s="5">
        <v>117.279</v>
      </c>
      <c r="AB42" s="10">
        <v>2.96</v>
      </c>
      <c r="AC42" s="5">
        <v>199.0008</v>
      </c>
      <c r="AL42" s="5" t="str">
        <f t="shared" si="7"/>
        <v/>
      </c>
      <c r="AN42" s="5" t="str">
        <f t="shared" si="8"/>
        <v/>
      </c>
      <c r="AP42" s="5" t="str">
        <f t="shared" si="9"/>
        <v/>
      </c>
      <c r="AS42" s="5">
        <f t="shared" si="13"/>
        <v>1322.7498000000003</v>
      </c>
      <c r="AT42" s="11">
        <f>(AS42/$AS$62)*100</f>
        <v>0.10655742392189492</v>
      </c>
      <c r="AU42" s="5">
        <f t="shared" si="10"/>
        <v>106.55742392189492</v>
      </c>
    </row>
    <row r="43" spans="1:47" x14ac:dyDescent="0.25">
      <c r="A43" s="1" t="s">
        <v>132</v>
      </c>
      <c r="B43" s="1" t="s">
        <v>133</v>
      </c>
      <c r="C43" s="1" t="s">
        <v>134</v>
      </c>
      <c r="D43" s="1" t="s">
        <v>135</v>
      </c>
      <c r="E43" s="1" t="s">
        <v>94</v>
      </c>
      <c r="F43" s="1" t="s">
        <v>117</v>
      </c>
      <c r="G43" s="1" t="s">
        <v>55</v>
      </c>
      <c r="H43" s="1" t="s">
        <v>56</v>
      </c>
      <c r="I43" s="2">
        <v>157</v>
      </c>
      <c r="J43" s="2">
        <v>1.65</v>
      </c>
      <c r="K43" s="2">
        <f t="shared" si="11"/>
        <v>0.98</v>
      </c>
      <c r="L43" s="2">
        <f t="shared" si="12"/>
        <v>0</v>
      </c>
      <c r="N43" s="4">
        <v>0.05</v>
      </c>
      <c r="O43" s="5">
        <v>70.275000000000006</v>
      </c>
      <c r="P43" s="6">
        <v>0.3</v>
      </c>
      <c r="Q43" s="5">
        <v>310.8</v>
      </c>
      <c r="AB43" s="10">
        <v>0.63</v>
      </c>
      <c r="AC43" s="5">
        <v>28.236599999999999</v>
      </c>
      <c r="AL43" s="5" t="str">
        <f t="shared" si="7"/>
        <v/>
      </c>
      <c r="AN43" s="5" t="str">
        <f t="shared" si="8"/>
        <v/>
      </c>
      <c r="AP43" s="5" t="str">
        <f t="shared" si="9"/>
        <v/>
      </c>
      <c r="AS43" s="5">
        <f t="shared" si="13"/>
        <v>409.31160000000006</v>
      </c>
      <c r="AT43" s="11">
        <f>(AS43/$AS$62)*100</f>
        <v>3.2973121354733209E-2</v>
      </c>
      <c r="AU43" s="5">
        <f t="shared" si="10"/>
        <v>32.973121354733209</v>
      </c>
    </row>
    <row r="44" spans="1:47" x14ac:dyDescent="0.25">
      <c r="A44" s="1" t="s">
        <v>132</v>
      </c>
      <c r="B44" s="1" t="s">
        <v>133</v>
      </c>
      <c r="C44" s="1" t="s">
        <v>134</v>
      </c>
      <c r="D44" s="1" t="s">
        <v>135</v>
      </c>
      <c r="E44" s="1" t="s">
        <v>86</v>
      </c>
      <c r="F44" s="1" t="s">
        <v>117</v>
      </c>
      <c r="G44" s="1" t="s">
        <v>55</v>
      </c>
      <c r="H44" s="1" t="s">
        <v>56</v>
      </c>
      <c r="I44" s="2">
        <v>157</v>
      </c>
      <c r="J44" s="2">
        <v>38.369999999999997</v>
      </c>
      <c r="K44" s="2">
        <f t="shared" si="11"/>
        <v>33.559999999999995</v>
      </c>
      <c r="L44" s="2">
        <f t="shared" si="12"/>
        <v>0</v>
      </c>
      <c r="N44" s="4">
        <v>2.15</v>
      </c>
      <c r="O44" s="5">
        <v>3021.8249999999998</v>
      </c>
      <c r="P44" s="6">
        <v>19.559999999999999</v>
      </c>
      <c r="Q44" s="5">
        <v>20264.16</v>
      </c>
      <c r="R44" s="7">
        <v>6.43</v>
      </c>
      <c r="S44" s="5">
        <v>2668.45</v>
      </c>
      <c r="T44" s="8">
        <v>0.63</v>
      </c>
      <c r="U44" s="5">
        <v>78.435000000000002</v>
      </c>
      <c r="AB44" s="10">
        <v>4.79</v>
      </c>
      <c r="AC44" s="5">
        <v>214.68780000000001</v>
      </c>
      <c r="AL44" s="5" t="str">
        <f t="shared" si="7"/>
        <v/>
      </c>
      <c r="AN44" s="5" t="str">
        <f t="shared" si="8"/>
        <v/>
      </c>
      <c r="AP44" s="5" t="str">
        <f t="shared" si="9"/>
        <v/>
      </c>
      <c r="AS44" s="5">
        <f t="shared" si="13"/>
        <v>26247.557800000002</v>
      </c>
      <c r="AT44" s="11">
        <f>(AS44/$AS$62)*100</f>
        <v>2.1144377745580001</v>
      </c>
      <c r="AU44" s="5">
        <f t="shared" si="10"/>
        <v>2114.437774558</v>
      </c>
    </row>
    <row r="45" spans="1:47" x14ac:dyDescent="0.25">
      <c r="A45" s="1" t="s">
        <v>132</v>
      </c>
      <c r="B45" s="1" t="s">
        <v>133</v>
      </c>
      <c r="C45" s="1" t="s">
        <v>134</v>
      </c>
      <c r="D45" s="1" t="s">
        <v>135</v>
      </c>
      <c r="E45" s="1" t="s">
        <v>88</v>
      </c>
      <c r="F45" s="1" t="s">
        <v>117</v>
      </c>
      <c r="G45" s="1" t="s">
        <v>55</v>
      </c>
      <c r="H45" s="1" t="s">
        <v>56</v>
      </c>
      <c r="I45" s="2">
        <v>157</v>
      </c>
      <c r="J45" s="2">
        <v>37.5</v>
      </c>
      <c r="K45" s="2">
        <f t="shared" si="11"/>
        <v>37.5</v>
      </c>
      <c r="L45" s="2">
        <f t="shared" si="12"/>
        <v>0</v>
      </c>
      <c r="P45" s="6">
        <v>9.7100000000000009</v>
      </c>
      <c r="Q45" s="5">
        <v>10085.459999999999</v>
      </c>
      <c r="R45" s="7">
        <v>14.84</v>
      </c>
      <c r="S45" s="5">
        <v>6617.1750000000011</v>
      </c>
      <c r="T45" s="8">
        <v>12.7</v>
      </c>
      <c r="U45" s="5">
        <v>1854.4275</v>
      </c>
      <c r="AB45" s="10">
        <v>0.25</v>
      </c>
      <c r="AC45" s="5">
        <v>16.359300000000001</v>
      </c>
      <c r="AL45" s="5" t="str">
        <f t="shared" si="7"/>
        <v/>
      </c>
      <c r="AN45" s="5" t="str">
        <f t="shared" si="8"/>
        <v/>
      </c>
      <c r="AP45" s="5" t="str">
        <f t="shared" si="9"/>
        <v/>
      </c>
      <c r="AS45" s="5">
        <f t="shared" si="13"/>
        <v>18573.421800000004</v>
      </c>
      <c r="AT45" s="11">
        <f>(AS45/$AS$62)*100</f>
        <v>1.4962285236578865</v>
      </c>
      <c r="AU45" s="5">
        <f t="shared" si="10"/>
        <v>1496.2285236578864</v>
      </c>
    </row>
    <row r="46" spans="1:47" x14ac:dyDescent="0.25">
      <c r="A46" s="1" t="s">
        <v>132</v>
      </c>
      <c r="B46" s="1" t="s">
        <v>133</v>
      </c>
      <c r="C46" s="1" t="s">
        <v>134</v>
      </c>
      <c r="D46" s="1" t="s">
        <v>135</v>
      </c>
      <c r="E46" s="1" t="s">
        <v>96</v>
      </c>
      <c r="F46" s="1" t="s">
        <v>117</v>
      </c>
      <c r="G46" s="1" t="s">
        <v>55</v>
      </c>
      <c r="H46" s="1" t="s">
        <v>56</v>
      </c>
      <c r="I46" s="2">
        <v>157</v>
      </c>
      <c r="J46" s="2">
        <v>39.01</v>
      </c>
      <c r="K46" s="2">
        <f t="shared" si="11"/>
        <v>39.01</v>
      </c>
      <c r="L46" s="2">
        <f t="shared" si="12"/>
        <v>0</v>
      </c>
      <c r="R46" s="7">
        <v>28.84</v>
      </c>
      <c r="S46" s="5">
        <v>11968.6</v>
      </c>
      <c r="T46" s="8">
        <v>10.17</v>
      </c>
      <c r="U46" s="5">
        <v>1266.165</v>
      </c>
      <c r="AL46" s="5" t="str">
        <f t="shared" si="7"/>
        <v/>
      </c>
      <c r="AN46" s="5" t="str">
        <f t="shared" si="8"/>
        <v/>
      </c>
      <c r="AP46" s="5" t="str">
        <f t="shared" si="9"/>
        <v/>
      </c>
      <c r="AS46" s="5">
        <f t="shared" si="13"/>
        <v>13234.764999999999</v>
      </c>
      <c r="AT46" s="11">
        <f>(AS46/$AS$62)*100</f>
        <v>1.0661596506094027</v>
      </c>
      <c r="AU46" s="5">
        <f t="shared" si="10"/>
        <v>1066.1596506094027</v>
      </c>
    </row>
    <row r="47" spans="1:47" x14ac:dyDescent="0.25">
      <c r="A47" s="1" t="s">
        <v>132</v>
      </c>
      <c r="B47" s="1" t="s">
        <v>133</v>
      </c>
      <c r="C47" s="1" t="s">
        <v>134</v>
      </c>
      <c r="D47" s="1" t="s">
        <v>135</v>
      </c>
      <c r="E47" s="1" t="s">
        <v>95</v>
      </c>
      <c r="F47" s="1" t="s">
        <v>117</v>
      </c>
      <c r="G47" s="1" t="s">
        <v>55</v>
      </c>
      <c r="H47" s="1" t="s">
        <v>56</v>
      </c>
      <c r="I47" s="2">
        <v>157</v>
      </c>
      <c r="J47" s="2">
        <v>37.83</v>
      </c>
      <c r="K47" s="2">
        <f t="shared" si="11"/>
        <v>5.9399999999999995</v>
      </c>
      <c r="L47" s="2">
        <f t="shared" si="12"/>
        <v>0</v>
      </c>
      <c r="R47" s="7">
        <v>3.19</v>
      </c>
      <c r="S47" s="5">
        <v>1323.85</v>
      </c>
      <c r="T47" s="8">
        <v>2.75</v>
      </c>
      <c r="U47" s="5">
        <v>342.375</v>
      </c>
      <c r="AL47" s="5" t="str">
        <f t="shared" si="7"/>
        <v/>
      </c>
      <c r="AN47" s="5" t="str">
        <f t="shared" si="8"/>
        <v/>
      </c>
      <c r="AP47" s="5" t="str">
        <f t="shared" si="9"/>
        <v/>
      </c>
      <c r="AS47" s="5">
        <f t="shared" si="13"/>
        <v>1666.2249999999999</v>
      </c>
      <c r="AT47" s="11">
        <f>(AS47/$AS$62)*100</f>
        <v>0.13422692913978088</v>
      </c>
      <c r="AU47" s="5">
        <f t="shared" si="10"/>
        <v>134.22692913978088</v>
      </c>
    </row>
    <row r="48" spans="1:47" x14ac:dyDescent="0.25">
      <c r="A48" s="1" t="s">
        <v>136</v>
      </c>
      <c r="B48" s="1" t="s">
        <v>133</v>
      </c>
      <c r="C48" s="1" t="s">
        <v>134</v>
      </c>
      <c r="D48" s="1" t="s">
        <v>135</v>
      </c>
      <c r="E48" s="1" t="s">
        <v>108</v>
      </c>
      <c r="F48" s="1" t="s">
        <v>117</v>
      </c>
      <c r="G48" s="1" t="s">
        <v>55</v>
      </c>
      <c r="H48" s="1" t="s">
        <v>56</v>
      </c>
      <c r="I48" s="2">
        <v>40</v>
      </c>
      <c r="J48" s="2">
        <v>0.39</v>
      </c>
      <c r="K48" s="2">
        <f t="shared" si="11"/>
        <v>0.39</v>
      </c>
      <c r="L48" s="2">
        <f t="shared" si="12"/>
        <v>0</v>
      </c>
      <c r="N48" s="4">
        <v>0.3</v>
      </c>
      <c r="O48" s="5">
        <v>495.43875000000003</v>
      </c>
      <c r="P48" s="6">
        <v>0.08</v>
      </c>
      <c r="Q48" s="5">
        <v>121.73</v>
      </c>
      <c r="R48" s="7">
        <v>0.01</v>
      </c>
      <c r="S48" s="5">
        <v>6.2250000000000014</v>
      </c>
      <c r="AL48" s="5" t="str">
        <f t="shared" si="7"/>
        <v/>
      </c>
      <c r="AN48" s="5" t="str">
        <f t="shared" si="8"/>
        <v/>
      </c>
      <c r="AP48" s="5" t="str">
        <f t="shared" si="9"/>
        <v/>
      </c>
      <c r="AS48" s="5">
        <f t="shared" si="13"/>
        <v>623.39375000000007</v>
      </c>
      <c r="AT48" s="11">
        <f>(AS48/$AS$62)*100</f>
        <v>5.0219045271456313E-2</v>
      </c>
      <c r="AU48" s="5">
        <f t="shared" si="10"/>
        <v>50.219045271456309</v>
      </c>
    </row>
    <row r="49" spans="1:47" x14ac:dyDescent="0.25">
      <c r="A49" s="1" t="s">
        <v>136</v>
      </c>
      <c r="B49" s="1" t="s">
        <v>133</v>
      </c>
      <c r="C49" s="1" t="s">
        <v>134</v>
      </c>
      <c r="D49" s="1" t="s">
        <v>135</v>
      </c>
      <c r="E49" s="1" t="s">
        <v>87</v>
      </c>
      <c r="F49" s="1" t="s">
        <v>117</v>
      </c>
      <c r="G49" s="1" t="s">
        <v>55</v>
      </c>
      <c r="H49" s="1" t="s">
        <v>56</v>
      </c>
      <c r="I49" s="2">
        <v>40</v>
      </c>
      <c r="J49" s="2">
        <v>40.42</v>
      </c>
      <c r="K49" s="2">
        <f t="shared" si="11"/>
        <v>36.64</v>
      </c>
      <c r="L49" s="2">
        <f t="shared" si="12"/>
        <v>2.9699999999999998</v>
      </c>
      <c r="N49" s="4">
        <v>6.77</v>
      </c>
      <c r="O49" s="5">
        <v>12730.31625</v>
      </c>
      <c r="P49" s="6">
        <v>26.79</v>
      </c>
      <c r="Q49" s="5">
        <v>49075.731699999997</v>
      </c>
      <c r="R49" s="7">
        <v>3.08</v>
      </c>
      <c r="S49" s="5">
        <v>2272.125</v>
      </c>
      <c r="AL49" s="5" t="str">
        <f t="shared" si="7"/>
        <v/>
      </c>
      <c r="AM49" s="3">
        <v>1.26</v>
      </c>
      <c r="AN49" s="5">
        <f t="shared" si="8"/>
        <v>6757.38</v>
      </c>
      <c r="AP49" s="5" t="str">
        <f t="shared" si="9"/>
        <v/>
      </c>
      <c r="AQ49" s="2">
        <v>1.71</v>
      </c>
      <c r="AS49" s="5">
        <f t="shared" si="13"/>
        <v>64078.172949999993</v>
      </c>
      <c r="AT49" s="11">
        <f>(AS49/$AS$62)*100</f>
        <v>5.1619777520840664</v>
      </c>
      <c r="AU49" s="5">
        <f t="shared" si="10"/>
        <v>5161.9777520840662</v>
      </c>
    </row>
    <row r="50" spans="1:47" x14ac:dyDescent="0.25">
      <c r="A50" s="1" t="s">
        <v>137</v>
      </c>
      <c r="B50" s="1" t="s">
        <v>123</v>
      </c>
      <c r="C50" s="1" t="s">
        <v>124</v>
      </c>
      <c r="D50" s="1" t="s">
        <v>125</v>
      </c>
      <c r="E50" s="1" t="s">
        <v>69</v>
      </c>
      <c r="F50" s="1" t="s">
        <v>138</v>
      </c>
      <c r="G50" s="1" t="s">
        <v>55</v>
      </c>
      <c r="H50" s="1" t="s">
        <v>56</v>
      </c>
      <c r="I50" s="2">
        <v>158.5</v>
      </c>
      <c r="J50" s="2">
        <v>35.71</v>
      </c>
      <c r="K50" s="2">
        <f t="shared" si="11"/>
        <v>18.7</v>
      </c>
      <c r="L50" s="2">
        <f t="shared" si="12"/>
        <v>0.41000000000000003</v>
      </c>
      <c r="N50" s="4">
        <v>4.82</v>
      </c>
      <c r="O50" s="5">
        <v>13549.02</v>
      </c>
      <c r="P50" s="6">
        <v>10.87</v>
      </c>
      <c r="Q50" s="5">
        <v>22325.8</v>
      </c>
      <c r="R50" s="7">
        <v>3.01</v>
      </c>
      <c r="S50" s="5">
        <v>2340.6</v>
      </c>
      <c r="AL50" s="5" t="str">
        <f t="shared" si="7"/>
        <v/>
      </c>
      <c r="AM50" s="3">
        <v>0.14000000000000001</v>
      </c>
      <c r="AN50" s="5">
        <f t="shared" si="8"/>
        <v>750.82</v>
      </c>
      <c r="AP50" s="5" t="str">
        <f t="shared" si="9"/>
        <v/>
      </c>
      <c r="AQ50" s="2">
        <v>0.27</v>
      </c>
      <c r="AS50" s="5">
        <f t="shared" si="13"/>
        <v>38215.42</v>
      </c>
      <c r="AT50" s="11">
        <f>(AS50/$AS$62)*100</f>
        <v>3.078538896239682</v>
      </c>
      <c r="AU50" s="5">
        <f t="shared" si="10"/>
        <v>3078.5388962396819</v>
      </c>
    </row>
    <row r="51" spans="1:47" x14ac:dyDescent="0.25">
      <c r="A51" s="1" t="s">
        <v>137</v>
      </c>
      <c r="B51" s="1" t="s">
        <v>123</v>
      </c>
      <c r="C51" s="1" t="s">
        <v>124</v>
      </c>
      <c r="D51" s="1" t="s">
        <v>125</v>
      </c>
      <c r="E51" s="1" t="s">
        <v>70</v>
      </c>
      <c r="F51" s="1" t="s">
        <v>138</v>
      </c>
      <c r="G51" s="1" t="s">
        <v>55</v>
      </c>
      <c r="H51" s="1" t="s">
        <v>56</v>
      </c>
      <c r="I51" s="2">
        <v>158.5</v>
      </c>
      <c r="J51" s="2">
        <v>40.43</v>
      </c>
      <c r="K51" s="2">
        <f t="shared" si="11"/>
        <v>33.29</v>
      </c>
      <c r="L51" s="2">
        <f t="shared" si="12"/>
        <v>0</v>
      </c>
      <c r="P51" s="6">
        <v>14.82</v>
      </c>
      <c r="Q51" s="5">
        <v>23872.03</v>
      </c>
      <c r="R51" s="7">
        <v>16.71</v>
      </c>
      <c r="S51" s="5">
        <v>10838.762500000001</v>
      </c>
      <c r="T51" s="8">
        <v>1.76</v>
      </c>
      <c r="U51" s="5">
        <v>328.68</v>
      </c>
      <c r="AL51" s="5" t="str">
        <f t="shared" si="7"/>
        <v/>
      </c>
      <c r="AN51" s="5" t="str">
        <f t="shared" si="8"/>
        <v/>
      </c>
      <c r="AP51" s="5" t="str">
        <f t="shared" si="9"/>
        <v/>
      </c>
      <c r="AS51" s="5">
        <f t="shared" si="13"/>
        <v>35039.472499999996</v>
      </c>
      <c r="AT51" s="11">
        <f>(AS51/$AS$62)*100</f>
        <v>2.8226924889212444</v>
      </c>
      <c r="AU51" s="5">
        <f t="shared" si="10"/>
        <v>2822.6924889212441</v>
      </c>
    </row>
    <row r="52" spans="1:47" x14ac:dyDescent="0.25">
      <c r="A52" s="1" t="s">
        <v>137</v>
      </c>
      <c r="B52" s="1" t="s">
        <v>123</v>
      </c>
      <c r="C52" s="1" t="s">
        <v>124</v>
      </c>
      <c r="D52" s="1" t="s">
        <v>125</v>
      </c>
      <c r="E52" s="1" t="s">
        <v>57</v>
      </c>
      <c r="F52" s="1" t="s">
        <v>138</v>
      </c>
      <c r="G52" s="1" t="s">
        <v>55</v>
      </c>
      <c r="H52" s="1" t="s">
        <v>56</v>
      </c>
      <c r="I52" s="2">
        <v>158.5</v>
      </c>
      <c r="J52" s="2">
        <v>37.67</v>
      </c>
      <c r="K52" s="2">
        <f t="shared" si="11"/>
        <v>30.34</v>
      </c>
      <c r="L52" s="2">
        <f t="shared" si="12"/>
        <v>0</v>
      </c>
      <c r="P52" s="6">
        <v>8.7200000000000006</v>
      </c>
      <c r="Q52" s="5">
        <v>15809.36</v>
      </c>
      <c r="R52" s="7">
        <v>17.489999999999998</v>
      </c>
      <c r="S52" s="5">
        <v>12621.1875</v>
      </c>
      <c r="T52" s="8">
        <v>4.13</v>
      </c>
      <c r="U52" s="5">
        <v>899.20125000000007</v>
      </c>
      <c r="AL52" s="5" t="str">
        <f t="shared" si="7"/>
        <v/>
      </c>
      <c r="AN52" s="5" t="str">
        <f t="shared" si="8"/>
        <v/>
      </c>
      <c r="AP52" s="5" t="str">
        <f t="shared" si="9"/>
        <v/>
      </c>
      <c r="AS52" s="5">
        <f t="shared" si="13"/>
        <v>29329.748749999999</v>
      </c>
      <c r="AT52" s="11">
        <f>(AS52/$AS$62)*100</f>
        <v>2.362731388110145</v>
      </c>
      <c r="AU52" s="5">
        <f t="shared" si="10"/>
        <v>2362.731388110145</v>
      </c>
    </row>
    <row r="53" spans="1:47" x14ac:dyDescent="0.25">
      <c r="A53" s="1" t="s">
        <v>137</v>
      </c>
      <c r="B53" s="1" t="s">
        <v>123</v>
      </c>
      <c r="C53" s="1" t="s">
        <v>124</v>
      </c>
      <c r="D53" s="1" t="s">
        <v>125</v>
      </c>
      <c r="E53" s="1" t="s">
        <v>58</v>
      </c>
      <c r="F53" s="1" t="s">
        <v>138</v>
      </c>
      <c r="G53" s="1" t="s">
        <v>55</v>
      </c>
      <c r="H53" s="1" t="s">
        <v>56</v>
      </c>
      <c r="I53" s="2">
        <v>158.5</v>
      </c>
      <c r="J53" s="2">
        <v>40.82</v>
      </c>
      <c r="K53" s="2">
        <f t="shared" si="11"/>
        <v>22.22</v>
      </c>
      <c r="L53" s="2">
        <f t="shared" si="12"/>
        <v>0</v>
      </c>
      <c r="P53" s="6">
        <v>6.92</v>
      </c>
      <c r="Q53" s="5">
        <v>12545.96</v>
      </c>
      <c r="R53" s="7">
        <v>13.02</v>
      </c>
      <c r="S53" s="5">
        <v>9455.7749999999996</v>
      </c>
      <c r="T53" s="8">
        <v>2.2799999999999998</v>
      </c>
      <c r="U53" s="5">
        <v>496.75499999999988</v>
      </c>
      <c r="AL53" s="5" t="str">
        <f t="shared" si="7"/>
        <v/>
      </c>
      <c r="AN53" s="5" t="str">
        <f t="shared" si="8"/>
        <v/>
      </c>
      <c r="AP53" s="5" t="str">
        <f t="shared" si="9"/>
        <v/>
      </c>
      <c r="AS53" s="5">
        <f t="shared" si="13"/>
        <v>22498.49</v>
      </c>
      <c r="AT53" s="11">
        <f>(AS53/$AS$62)*100</f>
        <v>1.8124222256790463</v>
      </c>
      <c r="AU53" s="5">
        <f t="shared" si="10"/>
        <v>1812.4222256790463</v>
      </c>
    </row>
    <row r="54" spans="1:47" x14ac:dyDescent="0.25">
      <c r="A54" s="1" t="s">
        <v>139</v>
      </c>
      <c r="B54" s="1" t="s">
        <v>140</v>
      </c>
      <c r="C54" s="1" t="s">
        <v>141</v>
      </c>
      <c r="D54" s="1" t="s">
        <v>142</v>
      </c>
      <c r="E54" s="1" t="s">
        <v>53</v>
      </c>
      <c r="F54" s="1" t="s">
        <v>138</v>
      </c>
      <c r="G54" s="1" t="s">
        <v>55</v>
      </c>
      <c r="H54" s="1" t="s">
        <v>56</v>
      </c>
      <c r="I54" s="2">
        <v>80</v>
      </c>
      <c r="J54" s="2">
        <v>41.9</v>
      </c>
      <c r="K54" s="2">
        <f t="shared" si="11"/>
        <v>7.1</v>
      </c>
      <c r="L54" s="2">
        <f t="shared" si="12"/>
        <v>0</v>
      </c>
      <c r="P54" s="6">
        <v>0.41</v>
      </c>
      <c r="Q54" s="5">
        <v>743.32999999999993</v>
      </c>
      <c r="R54" s="7">
        <v>4.93</v>
      </c>
      <c r="S54" s="5">
        <v>3580.4124999999999</v>
      </c>
      <c r="T54" s="8">
        <v>1.76</v>
      </c>
      <c r="U54" s="5">
        <v>383.46</v>
      </c>
      <c r="AL54" s="5" t="str">
        <f t="shared" ref="AL54" si="14">IF(AK54&gt;0,AK54*$AL$1,"")</f>
        <v/>
      </c>
      <c r="AN54" s="5" t="str">
        <f t="shared" ref="AN54" si="15">IF(AM54&gt;0,AM54*$AN$1,"")</f>
        <v/>
      </c>
      <c r="AP54" s="5" t="str">
        <f t="shared" ref="AP54" si="16">IF(AO54&gt;0,AO54*$AP$1,"")</f>
        <v/>
      </c>
      <c r="AS54" s="5">
        <f t="shared" si="13"/>
        <v>4707.2025000000003</v>
      </c>
      <c r="AT54" s="11">
        <f>(AS54/$AS$62)*100</f>
        <v>0.37920048997830391</v>
      </c>
      <c r="AU54" s="5">
        <f t="shared" ref="AU54" si="17">(AT54/100)*$AU$1</f>
        <v>379.20048997830389</v>
      </c>
    </row>
    <row r="55" spans="1:47" x14ac:dyDescent="0.25">
      <c r="B55" s="29" t="s">
        <v>150</v>
      </c>
    </row>
    <row r="56" spans="1:47" x14ac:dyDescent="0.25">
      <c r="B56" s="1" t="s">
        <v>147</v>
      </c>
      <c r="C56" s="1" t="s">
        <v>63</v>
      </c>
      <c r="D56" s="1" t="s">
        <v>64</v>
      </c>
      <c r="J56" s="2">
        <v>0.53</v>
      </c>
      <c r="K56" s="2">
        <f t="shared" ref="K56" si="18">SUM(N56,P56,R56,T56,V56,X56,Z56,AB56,AE56,AG56,AI56)</f>
        <v>25.2</v>
      </c>
      <c r="L56" s="2">
        <f t="shared" ref="L56" si="19">SUM(M56,AD56,AK56,AM56,AO56,AQ56,AR56)</f>
        <v>0</v>
      </c>
      <c r="AG56" s="9">
        <v>25.2</v>
      </c>
      <c r="AH56" s="5">
        <v>30048.68</v>
      </c>
      <c r="AL56" s="5" t="str">
        <f t="shared" ref="AL56" si="20">IF(AK56&gt;0,AK56*$AL$1,"")</f>
        <v/>
      </c>
      <c r="AN56" s="5" t="str">
        <f t="shared" ref="AN56" si="21">IF(AM56&gt;0,AM56*$AN$1,"")</f>
        <v/>
      </c>
      <c r="AP56" s="5" t="str">
        <f t="shared" ref="AP56" si="22">IF(AO56&gt;0,AO56*$AP$1,"")</f>
        <v/>
      </c>
      <c r="AS56" s="5">
        <f t="shared" ref="AS56" si="23">SUM(O56,Q56,S56,U56,W56,Y56,AA56,AC56,AF56,AH56,AJ56)</f>
        <v>30048.68</v>
      </c>
      <c r="AT56" s="11">
        <f>(AS56/$AS$62)*100</f>
        <v>2.4206466960368203</v>
      </c>
      <c r="AU56" s="5">
        <f t="shared" ref="AU56" si="24">(AT56/100)*$AU$1</f>
        <v>2420.6466960368202</v>
      </c>
    </row>
    <row r="57" spans="1:47" x14ac:dyDescent="0.25">
      <c r="B57" s="29" t="s">
        <v>149</v>
      </c>
    </row>
    <row r="58" spans="1:47" x14ac:dyDescent="0.25">
      <c r="B58" s="1" t="s">
        <v>143</v>
      </c>
      <c r="C58" s="1" t="s">
        <v>151</v>
      </c>
      <c r="D58" s="1" t="s">
        <v>52</v>
      </c>
      <c r="J58" s="2">
        <v>0.92</v>
      </c>
      <c r="K58" s="2">
        <f t="shared" ref="K58:K61" si="25">SUM(N58,P58,R58,T58,V58,X58,Z58,AB58,AE58,AG58,AI58)</f>
        <v>0.85</v>
      </c>
      <c r="L58" s="2">
        <f t="shared" ref="L58:L61" si="26">SUM(M58,AD58,AK58,AM58,AO58,AQ58,AR58)</f>
        <v>0</v>
      </c>
      <c r="AG58" s="9">
        <v>0.85</v>
      </c>
      <c r="AH58" s="5">
        <v>704.4799999999999</v>
      </c>
      <c r="AL58" s="5" t="str">
        <f t="shared" ref="AL58:AL61" si="27">IF(AK58&gt;0,AK58*$AL$1,"")</f>
        <v/>
      </c>
      <c r="AN58" s="5" t="str">
        <f t="shared" ref="AN58:AN61" si="28">IF(AM58&gt;0,AM58*$AN$1,"")</f>
        <v/>
      </c>
      <c r="AP58" s="5" t="str">
        <f t="shared" ref="AP58:AP61" si="29">IF(AO58&gt;0,AO58*$AP$1,"")</f>
        <v/>
      </c>
      <c r="AS58" s="5">
        <f t="shared" ref="AS58:AS61" si="30">SUM(O58,Q58,S58,U58,W58,Y58,AA58,AC58,AF58,AH58,AJ58)</f>
        <v>704.4799999999999</v>
      </c>
      <c r="AT58" s="11">
        <f>(AS58/$AS$62)*100</f>
        <v>5.6751151279324716E-2</v>
      </c>
      <c r="AU58" s="5">
        <f t="shared" ref="AU58:AU61" si="31">(AT58/100)*$AU$1</f>
        <v>56.751151279324716</v>
      </c>
    </row>
    <row r="59" spans="1:47" x14ac:dyDescent="0.25">
      <c r="B59" s="1" t="s">
        <v>144</v>
      </c>
      <c r="C59" s="1" t="s">
        <v>151</v>
      </c>
      <c r="D59" s="1" t="s">
        <v>52</v>
      </c>
      <c r="J59" s="2">
        <v>1.37</v>
      </c>
      <c r="K59" s="2">
        <f t="shared" si="25"/>
        <v>1.02</v>
      </c>
      <c r="L59" s="2">
        <f t="shared" si="26"/>
        <v>0</v>
      </c>
      <c r="AG59" s="9">
        <v>1.02</v>
      </c>
      <c r="AH59" s="5">
        <v>1690.752</v>
      </c>
      <c r="AL59" s="5" t="str">
        <f t="shared" si="27"/>
        <v/>
      </c>
      <c r="AN59" s="5" t="str">
        <f t="shared" si="28"/>
        <v/>
      </c>
      <c r="AP59" s="5" t="str">
        <f t="shared" si="29"/>
        <v/>
      </c>
      <c r="AS59" s="5">
        <f t="shared" si="30"/>
        <v>1690.752</v>
      </c>
      <c r="AT59" s="11">
        <f>(AS59/$AS$62)*100</f>
        <v>0.13620276307037932</v>
      </c>
      <c r="AU59" s="5">
        <f t="shared" si="31"/>
        <v>136.20276307037932</v>
      </c>
    </row>
    <row r="60" spans="1:47" x14ac:dyDescent="0.25">
      <c r="B60" s="1" t="s">
        <v>145</v>
      </c>
      <c r="C60" s="1" t="s">
        <v>151</v>
      </c>
      <c r="D60" s="1" t="s">
        <v>52</v>
      </c>
      <c r="J60" s="2">
        <v>1.02</v>
      </c>
      <c r="K60" s="2">
        <f t="shared" si="25"/>
        <v>3.17</v>
      </c>
      <c r="L60" s="2">
        <f t="shared" si="26"/>
        <v>0</v>
      </c>
      <c r="AG60" s="9">
        <v>3.17</v>
      </c>
      <c r="AH60" s="5">
        <v>4175.08</v>
      </c>
      <c r="AL60" s="5" t="str">
        <f t="shared" si="27"/>
        <v/>
      </c>
      <c r="AN60" s="5" t="str">
        <f t="shared" si="28"/>
        <v/>
      </c>
      <c r="AP60" s="5" t="str">
        <f t="shared" si="29"/>
        <v/>
      </c>
      <c r="AS60" s="5">
        <f t="shared" si="30"/>
        <v>4175.08</v>
      </c>
      <c r="AT60" s="11">
        <f>(AS60/$AS$62)*100</f>
        <v>0.33633402890540975</v>
      </c>
      <c r="AU60" s="5">
        <f t="shared" si="31"/>
        <v>336.33402890540975</v>
      </c>
    </row>
    <row r="61" spans="1:47" ht="15.75" thickBot="1" x14ac:dyDescent="0.3">
      <c r="B61" s="1" t="s">
        <v>146</v>
      </c>
      <c r="C61" s="1" t="s">
        <v>151</v>
      </c>
      <c r="D61" s="1" t="s">
        <v>52</v>
      </c>
      <c r="J61" s="2">
        <v>1.01</v>
      </c>
      <c r="K61" s="2">
        <f t="shared" si="25"/>
        <v>14.72</v>
      </c>
      <c r="L61" s="2">
        <f t="shared" si="26"/>
        <v>0</v>
      </c>
      <c r="AG61" s="9">
        <v>14.72</v>
      </c>
      <c r="AH61" s="5">
        <v>20833.96</v>
      </c>
      <c r="AL61" s="5" t="str">
        <f t="shared" si="27"/>
        <v/>
      </c>
      <c r="AN61" s="5" t="str">
        <f t="shared" si="28"/>
        <v/>
      </c>
      <c r="AP61" s="5" t="str">
        <f t="shared" si="29"/>
        <v/>
      </c>
      <c r="AS61" s="5">
        <f t="shared" si="30"/>
        <v>20833.96</v>
      </c>
      <c r="AT61" s="11">
        <f>(AS61/$AS$62)*100</f>
        <v>1.6783318415106177</v>
      </c>
      <c r="AU61" s="5">
        <f t="shared" si="31"/>
        <v>1678.3318415106178</v>
      </c>
    </row>
    <row r="62" spans="1:47" ht="15.75" thickTop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>
        <f>SUM(K3:K61)</f>
        <v>1081.3600000000001</v>
      </c>
      <c r="L62" s="20">
        <f>SUM(L3:L61)</f>
        <v>18.57</v>
      </c>
      <c r="M62" s="21">
        <f>SUM(M3:M61)</f>
        <v>0.7</v>
      </c>
      <c r="N62" s="22">
        <f>SUM(N3:N61)</f>
        <v>88.580000000000013</v>
      </c>
      <c r="O62" s="23">
        <f>SUM(O3:O61)</f>
        <v>200438.35249999998</v>
      </c>
      <c r="P62" s="24">
        <f>SUM(P3:P61)</f>
        <v>426.37000000000006</v>
      </c>
      <c r="Q62" s="23">
        <f>SUM(Q3:Q61)</f>
        <v>700585.7317</v>
      </c>
      <c r="R62" s="25">
        <f>SUM(R3:R61)</f>
        <v>400.24999999999994</v>
      </c>
      <c r="S62" s="23">
        <f>SUM(S3:S61)</f>
        <v>265078.14225999999</v>
      </c>
      <c r="T62" s="26">
        <f>SUM(T3:T61)</f>
        <v>83.320000000000007</v>
      </c>
      <c r="U62" s="23">
        <f>SUM(U3:U61)</f>
        <v>15179.662499999999</v>
      </c>
      <c r="V62" s="20">
        <f>SUM(V3:V61)</f>
        <v>0</v>
      </c>
      <c r="W62" s="23">
        <f>SUM(W3:W61)</f>
        <v>0</v>
      </c>
      <c r="X62" s="20">
        <f>SUM(X3:X61)</f>
        <v>0</v>
      </c>
      <c r="Y62" s="23">
        <f>SUM(Y3:Y61)</f>
        <v>0</v>
      </c>
      <c r="Z62" s="27">
        <f>SUM(Z3:Z61)</f>
        <v>11.67</v>
      </c>
      <c r="AA62" s="23">
        <f>SUM(AA3:AA61)</f>
        <v>930.76199999999994</v>
      </c>
      <c r="AB62" s="28">
        <f>SUM(AB3:AB61)</f>
        <v>26.209999999999997</v>
      </c>
      <c r="AC62" s="23">
        <f>SUM(AC3:AC61)</f>
        <v>1683.6632999999999</v>
      </c>
      <c r="AD62" s="20">
        <f>SUM(AD3:AD61)</f>
        <v>0</v>
      </c>
      <c r="AE62" s="20">
        <f>SUM(AE3:AE61)</f>
        <v>0</v>
      </c>
      <c r="AF62" s="23">
        <f>SUM(AF3:AF61)</f>
        <v>0</v>
      </c>
      <c r="AG62" s="27">
        <f>SUM(AG3:AG61)</f>
        <v>44.96</v>
      </c>
      <c r="AH62" s="23">
        <f>SUM(AH3:AH61)</f>
        <v>57452.951999999997</v>
      </c>
      <c r="AI62" s="20">
        <f>SUM(AI3:AI61)</f>
        <v>0</v>
      </c>
      <c r="AJ62" s="23">
        <f>SUM(AJ3:AJ61)</f>
        <v>0</v>
      </c>
      <c r="AK62" s="21">
        <f>SUM(AK3:AK61)</f>
        <v>0</v>
      </c>
      <c r="AL62" s="23">
        <f>SUM(AL3:AL61)</f>
        <v>0</v>
      </c>
      <c r="AM62" s="21">
        <f>SUM(AM3:AM61)</f>
        <v>6.44</v>
      </c>
      <c r="AN62" s="23">
        <f>SUM(AN3:AN61)</f>
        <v>34537.72</v>
      </c>
      <c r="AO62" s="20">
        <f>SUM(AO3:AO61)</f>
        <v>0</v>
      </c>
      <c r="AP62" s="23">
        <f>SUM(AP3:AP61)</f>
        <v>0</v>
      </c>
      <c r="AQ62" s="20">
        <f>SUM(AQ3:AQ61)</f>
        <v>11.43</v>
      </c>
      <c r="AR62" s="20">
        <f>SUM(AR3:AR61)</f>
        <v>0</v>
      </c>
      <c r="AS62" s="23">
        <f>SUM(AS3:AS61)</f>
        <v>1241349.2662599999</v>
      </c>
      <c r="AT62" s="20">
        <f>SUM(AT3:AT61)</f>
        <v>100.00000000000004</v>
      </c>
      <c r="AU62" s="23">
        <f>SUM(AU3:AU61)</f>
        <v>100000.00000000003</v>
      </c>
    </row>
    <row r="65" spans="2:3" x14ac:dyDescent="0.25">
      <c r="B65" s="29" t="s">
        <v>148</v>
      </c>
      <c r="C65" s="1">
        <f>SUM(K62,L62)</f>
        <v>1099.93</v>
      </c>
    </row>
  </sheetData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7FD4F0-AAFA-4B08-883F-B9FCD3A7BD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E5A30A-E3A0-4D59-9006-CE0A33B0A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2023-08-18T14:22:16Z</dcterms:created>
  <dcterms:modified xsi:type="dcterms:W3CDTF">2024-01-15T18:32:29Z</dcterms:modified>
</cp:coreProperties>
</file>