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101/"/>
    </mc:Choice>
  </mc:AlternateContent>
  <xr:revisionPtr revIDLastSave="0" documentId="8_{3AC00377-30A3-427C-9429-43192DBFE4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7" i="1" l="1"/>
  <c r="AR67" i="1"/>
  <c r="AQ67" i="1"/>
  <c r="AO67" i="1"/>
  <c r="AM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U67" i="1"/>
  <c r="T67" i="1"/>
  <c r="S67" i="1"/>
  <c r="R67" i="1"/>
  <c r="Q67" i="1"/>
  <c r="P67" i="1"/>
  <c r="O67" i="1"/>
  <c r="N67" i="1"/>
  <c r="M67" i="1"/>
  <c r="AS61" i="1"/>
  <c r="AP61" i="1"/>
  <c r="AN61" i="1"/>
  <c r="AL61" i="1"/>
  <c r="L61" i="1"/>
  <c r="K61" i="1"/>
  <c r="AS62" i="1"/>
  <c r="AP62" i="1"/>
  <c r="AN62" i="1"/>
  <c r="AL62" i="1"/>
  <c r="L62" i="1"/>
  <c r="K62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P67" i="1" l="1"/>
  <c r="L67" i="1"/>
  <c r="AL67" i="1"/>
  <c r="K67" i="1"/>
  <c r="AN67" i="1"/>
  <c r="AS67" i="1"/>
  <c r="AT54" i="1" s="1"/>
  <c r="AU54" i="1" s="1"/>
  <c r="AT56" i="1" l="1"/>
  <c r="AU56" i="1" s="1"/>
  <c r="AT42" i="1"/>
  <c r="AU42" i="1" s="1"/>
  <c r="AT55" i="1"/>
  <c r="AU55" i="1" s="1"/>
  <c r="AT16" i="1"/>
  <c r="AU16" i="1" s="1"/>
  <c r="AT41" i="1"/>
  <c r="AU41" i="1" s="1"/>
  <c r="C70" i="1"/>
  <c r="AT39" i="1"/>
  <c r="AU39" i="1" s="1"/>
  <c r="AT11" i="1"/>
  <c r="AU11" i="1" s="1"/>
  <c r="AT61" i="1"/>
  <c r="AU61" i="1" s="1"/>
  <c r="AT27" i="1"/>
  <c r="AU27" i="1" s="1"/>
  <c r="AT34" i="1"/>
  <c r="AU34" i="1" s="1"/>
  <c r="AT9" i="1"/>
  <c r="AU9" i="1" s="1"/>
  <c r="AT3" i="1"/>
  <c r="AU3" i="1" s="1"/>
  <c r="AT44" i="1"/>
  <c r="AU44" i="1" s="1"/>
  <c r="AT12" i="1"/>
  <c r="AU12" i="1" s="1"/>
  <c r="AT19" i="1"/>
  <c r="AU19" i="1" s="1"/>
  <c r="AT45" i="1"/>
  <c r="AU45" i="1" s="1"/>
  <c r="AT8" i="1"/>
  <c r="AU8" i="1" s="1"/>
  <c r="AT29" i="1"/>
  <c r="AU29" i="1" s="1"/>
  <c r="AT46" i="1"/>
  <c r="AU46" i="1" s="1"/>
  <c r="AT37" i="1"/>
  <c r="AU37" i="1" s="1"/>
  <c r="AT23" i="1"/>
  <c r="AU23" i="1" s="1"/>
  <c r="AT25" i="1"/>
  <c r="AU25" i="1" s="1"/>
  <c r="AT47" i="1"/>
  <c r="AU47" i="1" s="1"/>
  <c r="AT21" i="1"/>
  <c r="AU21" i="1" s="1"/>
  <c r="AT35" i="1"/>
  <c r="AU35" i="1" s="1"/>
  <c r="AT30" i="1"/>
  <c r="AU30" i="1" s="1"/>
  <c r="AT57" i="1"/>
  <c r="AU57" i="1" s="1"/>
  <c r="AT40" i="1"/>
  <c r="AU40" i="1" s="1"/>
  <c r="AT10" i="1"/>
  <c r="AU10" i="1" s="1"/>
  <c r="AT28" i="1"/>
  <c r="AU28" i="1" s="1"/>
  <c r="AT43" i="1"/>
  <c r="AU43" i="1" s="1"/>
  <c r="AT13" i="1"/>
  <c r="AU13" i="1" s="1"/>
  <c r="AT58" i="1"/>
  <c r="AU58" i="1" s="1"/>
  <c r="AT26" i="1"/>
  <c r="AU26" i="1" s="1"/>
  <c r="AT50" i="1"/>
  <c r="AU50" i="1" s="1"/>
  <c r="AT31" i="1"/>
  <c r="AU31" i="1" s="1"/>
  <c r="AT24" i="1"/>
  <c r="AU24" i="1" s="1"/>
  <c r="AT53" i="1"/>
  <c r="AU53" i="1" s="1"/>
  <c r="AT6" i="1"/>
  <c r="AU6" i="1" s="1"/>
  <c r="AT18" i="1"/>
  <c r="AU18" i="1" s="1"/>
  <c r="AT20" i="1"/>
  <c r="AU20" i="1" s="1"/>
  <c r="AT66" i="1"/>
  <c r="AU66" i="1" s="1"/>
  <c r="AT51" i="1"/>
  <c r="AU51" i="1" s="1"/>
  <c r="AT59" i="1"/>
  <c r="AU59" i="1" s="1"/>
  <c r="AT52" i="1"/>
  <c r="AU52" i="1" s="1"/>
  <c r="AT5" i="1"/>
  <c r="AU5" i="1" s="1"/>
  <c r="AT65" i="1"/>
  <c r="AU65" i="1" s="1"/>
  <c r="AT48" i="1"/>
  <c r="AU48" i="1" s="1"/>
  <c r="AT17" i="1"/>
  <c r="AU17" i="1" s="1"/>
  <c r="AT36" i="1"/>
  <c r="AU36" i="1" s="1"/>
  <c r="AT38" i="1"/>
  <c r="AU38" i="1" s="1"/>
  <c r="AT7" i="1"/>
  <c r="AU7" i="1" s="1"/>
  <c r="AT4" i="1"/>
  <c r="AT15" i="1"/>
  <c r="AU15" i="1" s="1"/>
  <c r="AT22" i="1"/>
  <c r="AU22" i="1" s="1"/>
  <c r="AT49" i="1"/>
  <c r="AU49" i="1" s="1"/>
  <c r="AT32" i="1"/>
  <c r="AU32" i="1" s="1"/>
  <c r="AT14" i="1"/>
  <c r="AU14" i="1" s="1"/>
  <c r="AT33" i="1"/>
  <c r="AU33" i="1" s="1"/>
  <c r="AT62" i="1"/>
  <c r="AU62" i="1" s="1"/>
  <c r="AT64" i="1"/>
  <c r="AU64" i="1" s="1"/>
  <c r="AU4" i="1" l="1"/>
  <c r="AU67" i="1" s="1"/>
  <c r="AT67" i="1"/>
</calcChain>
</file>

<file path=xl/sharedStrings.xml><?xml version="1.0" encoding="utf-8"?>
<sst xmlns="http://schemas.openxmlformats.org/spreadsheetml/2006/main" count="542" uniqueCount="146">
  <si>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</si>
  <si>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</si>
  <si>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</si>
  <si>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</si>
  <si>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</si>
  <si>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</si>
  <si>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</si>
  <si>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</si>
  <si>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</si>
  <si>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</si>
  <si>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</si>
  <si>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</si>
  <si>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</si>
  <si>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</si>
  <si>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</si>
  <si>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</si>
  <si>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</si>
  <si>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</si>
  <si>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</si>
  <si>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</si>
  <si>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</si>
  <si>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</si>
  <si>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</si>
  <si>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</si>
  <si>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</si>
  <si>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</si>
  <si>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</si>
  <si>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</si>
  <si>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</si>
  <si>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</si>
  <si>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</si>
  <si>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</si>
  <si>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</si>
  <si>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</si>
  <si>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</si>
  <si>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</si>
  <si>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</si>
  <si>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</si>
  <si>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</si>
  <si>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</si>
  <si>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</si>
  <si>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</si>
  <si>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</si>
  <si>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</si>
  <si>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</si>
  <si>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</si>
  <si>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</si>
  <si>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</si>
  <si>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</si>
  <si>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120TH ST</t>
  </si>
  <si>
    <t>SWSE</t>
  </si>
  <si>
    <t>20</t>
  </si>
  <si>
    <t>116</t>
  </si>
  <si>
    <t>043</t>
  </si>
  <si>
    <t>SESW</t>
  </si>
  <si>
    <t>140TH ST</t>
  </si>
  <si>
    <t>SESE</t>
  </si>
  <si>
    <t>08</t>
  </si>
  <si>
    <t>NENE</t>
  </si>
  <si>
    <t>17</t>
  </si>
  <si>
    <t>NENW</t>
  </si>
  <si>
    <t>NWNE</t>
  </si>
  <si>
    <t>285TH AVE</t>
  </si>
  <si>
    <t>SWNW</t>
  </si>
  <si>
    <t>NWSW</t>
  </si>
  <si>
    <t>SWSW</t>
  </si>
  <si>
    <t>18</t>
  </si>
  <si>
    <t>NESE</t>
  </si>
  <si>
    <t>SENE</t>
  </si>
  <si>
    <t>19</t>
  </si>
  <si>
    <t>NWNW</t>
  </si>
  <si>
    <t>30-0032-000</t>
  </si>
  <si>
    <t>NELSON, ROBERT A &amp; JANICE B</t>
  </si>
  <si>
    <t>729 BIRCH STREET</t>
  </si>
  <si>
    <t>DAWSON MN 56232</t>
  </si>
  <si>
    <t>NWSE</t>
  </si>
  <si>
    <t>30-0032-010</t>
  </si>
  <si>
    <t>HAHN, CHAD &amp; KIM</t>
  </si>
  <si>
    <t>1407 295TH AVE</t>
  </si>
  <si>
    <t>30-0074-000</t>
  </si>
  <si>
    <t>NELSON, COREY</t>
  </si>
  <si>
    <t>1735 HWY 68</t>
  </si>
  <si>
    <t>CANBY MN 56220</t>
  </si>
  <si>
    <t>NESW</t>
  </si>
  <si>
    <t>30-0075-000</t>
  </si>
  <si>
    <t>OMAN, KEVIN &amp; JULIE</t>
  </si>
  <si>
    <t>2038 291ST AVE</t>
  </si>
  <si>
    <t>SENW</t>
  </si>
  <si>
    <t>SWNE</t>
  </si>
  <si>
    <t>30-0075-010</t>
  </si>
  <si>
    <t>STAAB, CARLTON &amp; GAYLE</t>
  </si>
  <si>
    <t>2889 140TH ST</t>
  </si>
  <si>
    <t>30-0077-000</t>
  </si>
  <si>
    <t>CARR FARMS PARTNERSHIP</t>
  </si>
  <si>
    <t>1601 US HIGHWAY 59 PO BOX 1215</t>
  </si>
  <si>
    <t>MARSHALL MN 56258</t>
  </si>
  <si>
    <t>30-0078-000</t>
  </si>
  <si>
    <t>NELSON, COREY &amp; ALLISON, CHAD</t>
  </si>
  <si>
    <t>30-0079-010</t>
  </si>
  <si>
    <t>SPIESS, DALE</t>
  </si>
  <si>
    <t>344 3RD ST</t>
  </si>
  <si>
    <t>30-0081-000</t>
  </si>
  <si>
    <t>30-0081-010</t>
  </si>
  <si>
    <t>FONDELL, LUANNE</t>
  </si>
  <si>
    <t>1341 285TH AVE</t>
  </si>
  <si>
    <t>30-0082-000</t>
  </si>
  <si>
    <t>30-0084-000</t>
  </si>
  <si>
    <t>SCHUELKE FAMILY REVOCABLE LT</t>
  </si>
  <si>
    <t>1628 331ST AVE</t>
  </si>
  <si>
    <t>BOYD MN 56218</t>
  </si>
  <si>
    <t>30-0086-000</t>
  </si>
  <si>
    <t>CITROWSKE, GAIL LYNNE</t>
  </si>
  <si>
    <t>7135 10TH AVE SW</t>
  </si>
  <si>
    <t>ALEXANDRIA MN 56308</t>
  </si>
  <si>
    <t>30-0086-020</t>
  </si>
  <si>
    <t>ZIMMERHOFF, TYLER &amp; MELANY S</t>
  </si>
  <si>
    <t>2800 120TH ST</t>
  </si>
  <si>
    <t>30-0087-000</t>
  </si>
  <si>
    <t>ANGELL, PATRICIA ANN QUAAL</t>
  </si>
  <si>
    <t>222 6TH AVE</t>
  </si>
  <si>
    <t>MADISON MN 56256</t>
  </si>
  <si>
    <t>30-0087-010</t>
  </si>
  <si>
    <t>SHELSTAD, TERESA</t>
  </si>
  <si>
    <t>1219 LINCOLN AVE</t>
  </si>
  <si>
    <t>MONTEVIDEO MN 56265</t>
  </si>
  <si>
    <t>30-0090-000</t>
  </si>
  <si>
    <t>30-0091-000</t>
  </si>
  <si>
    <t>SWENSON, ROGER &amp; ARLYS REV TRUSTS</t>
  </si>
  <si>
    <t>2868 120TH ST</t>
  </si>
  <si>
    <t>30-0092-000</t>
  </si>
  <si>
    <t>ANDERSON, ROBERT E REV TRUST</t>
  </si>
  <si>
    <t>1545 ADAMS ST SE</t>
  </si>
  <si>
    <t>HUTCHINSON MN 55350</t>
  </si>
  <si>
    <t>30-0093-000</t>
  </si>
  <si>
    <t>MILLER, DALE &amp; CINDY</t>
  </si>
  <si>
    <t>1229 295TH AVE</t>
  </si>
  <si>
    <t>30-0094-000</t>
  </si>
  <si>
    <t>MILLER, GARY L.</t>
  </si>
  <si>
    <t>2925 130TH ST</t>
  </si>
  <si>
    <t>CR 23</t>
  </si>
  <si>
    <t>CR 2</t>
  </si>
  <si>
    <t>TOTAL WATERSHED ACRES:</t>
  </si>
  <si>
    <t>LAC QUI PARLE CTY RDS</t>
  </si>
  <si>
    <t>MAXWELL TWP RDS</t>
  </si>
  <si>
    <t>422 5TH AVENUE SUITE 301</t>
  </si>
  <si>
    <t>MAXWELL TWP, C/O KARLA PERKINS 3089 130TH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</si>
</sst>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2.332031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N1" s="5">
        <v>4643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56</v>
      </c>
      <c r="F3" s="1" t="s">
        <v>57</v>
      </c>
      <c r="G3" s="1" t="s">
        <v>52</v>
      </c>
      <c r="H3" s="1" t="s">
        <v>53</v>
      </c>
      <c r="I3" s="2">
        <v>153.66999999999999</v>
      </c>
      <c r="J3" s="2">
        <v>31.72</v>
      </c>
      <c r="K3" s="2">
        <f t="shared" ref="K3:K34" si="0">SUM(N3,P3,R3,T3,V3,X3,Z3,AB3,AE3,AG3,AI3)</f>
        <v>20.259999999999998</v>
      </c>
      <c r="L3" s="2">
        <f t="shared" ref="L3:L34" si="1">SUM(M3,AD3,AK3,AM3,AO3,AQ3,AR3)</f>
        <v>0</v>
      </c>
      <c r="R3" s="7">
        <v>0.28999999999999998</v>
      </c>
      <c r="S3" s="5">
        <v>165.3</v>
      </c>
      <c r="T3" s="8">
        <v>19.8</v>
      </c>
      <c r="U3" s="5">
        <v>3385.8</v>
      </c>
      <c r="Z3" s="9">
        <v>0.06</v>
      </c>
      <c r="AA3" s="5">
        <v>4.1040000000000001</v>
      </c>
      <c r="AB3" s="10">
        <v>0.11</v>
      </c>
      <c r="AC3" s="5">
        <v>6.7716000000000003</v>
      </c>
      <c r="AL3" s="5" t="str">
        <f t="shared" ref="AL3:AL13" si="2">IF(AK3&gt;0,AK3*$AL$1,"")</f>
        <v/>
      </c>
      <c r="AN3" s="5" t="str">
        <f t="shared" ref="AN3:AN13" si="3">IF(AM3&gt;0,AM3*$AN$1,"")</f>
        <v/>
      </c>
      <c r="AP3" s="5" t="str">
        <f t="shared" ref="AP3:AP13" si="4">IF(AO3&gt;0,AO3*$AP$1,"")</f>
        <v/>
      </c>
      <c r="AS3" s="5">
        <f t="shared" ref="AS3:AS34" si="5">SUM(O3,Q3,S3,U3,W3,Y3,AA3,AC3,AF3,AH3,AJ3)</f>
        <v>3561.9756000000002</v>
      </c>
      <c r="AT3" s="11">
        <f t="shared" ref="AT3:AT34" si="6">(AS3/$AS$67)*100</f>
        <v>0.3846023582039152</v>
      </c>
      <c r="AU3" s="5">
        <f t="shared" ref="AU3:AU13" si="7">(AT3/100)*$AU$1</f>
        <v>384.60235820391517</v>
      </c>
    </row>
    <row r="4" spans="1:47" x14ac:dyDescent="0.3">
      <c r="A4" s="1" t="s">
        <v>71</v>
      </c>
      <c r="B4" s="1" t="s">
        <v>72</v>
      </c>
      <c r="C4" s="1" t="s">
        <v>73</v>
      </c>
      <c r="D4" s="1" t="s">
        <v>74</v>
      </c>
      <c r="E4" s="1" t="s">
        <v>50</v>
      </c>
      <c r="F4" s="1" t="s">
        <v>57</v>
      </c>
      <c r="G4" s="1" t="s">
        <v>52</v>
      </c>
      <c r="H4" s="1" t="s">
        <v>53</v>
      </c>
      <c r="I4" s="2">
        <v>153.66999999999999</v>
      </c>
      <c r="J4" s="2">
        <v>39.93</v>
      </c>
      <c r="K4" s="2">
        <f t="shared" si="0"/>
        <v>21.48</v>
      </c>
      <c r="L4" s="2">
        <f t="shared" si="1"/>
        <v>0</v>
      </c>
      <c r="R4" s="7">
        <v>2.97</v>
      </c>
      <c r="S4" s="5">
        <v>1692.9</v>
      </c>
      <c r="T4" s="8">
        <v>18.510000000000002</v>
      </c>
      <c r="U4" s="5">
        <v>3165.21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4858.1100000000006</v>
      </c>
      <c r="AT4" s="11">
        <f t="shared" si="6"/>
        <v>0.52455175785427133</v>
      </c>
      <c r="AU4" s="5">
        <f t="shared" si="7"/>
        <v>524.55175785427139</v>
      </c>
    </row>
    <row r="5" spans="1:47" x14ac:dyDescent="0.3">
      <c r="A5" s="1" t="s">
        <v>71</v>
      </c>
      <c r="B5" s="1" t="s">
        <v>72</v>
      </c>
      <c r="C5" s="1" t="s">
        <v>73</v>
      </c>
      <c r="D5" s="1" t="s">
        <v>74</v>
      </c>
      <c r="E5" s="1" t="s">
        <v>75</v>
      </c>
      <c r="F5" s="1" t="s">
        <v>57</v>
      </c>
      <c r="G5" s="1" t="s">
        <v>52</v>
      </c>
      <c r="H5" s="1" t="s">
        <v>53</v>
      </c>
      <c r="I5" s="2">
        <v>153.66999999999999</v>
      </c>
      <c r="J5" s="2">
        <v>39.520000000000003</v>
      </c>
      <c r="K5" s="2">
        <f t="shared" si="0"/>
        <v>1</v>
      </c>
      <c r="L5" s="2">
        <f t="shared" si="1"/>
        <v>0</v>
      </c>
      <c r="T5" s="8">
        <v>1</v>
      </c>
      <c r="U5" s="5">
        <v>171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171</v>
      </c>
      <c r="AT5" s="11">
        <f t="shared" si="6"/>
        <v>1.8463631040277057E-2</v>
      </c>
      <c r="AU5" s="5">
        <f t="shared" si="7"/>
        <v>18.463631040277058</v>
      </c>
    </row>
    <row r="6" spans="1:47" x14ac:dyDescent="0.3">
      <c r="A6" s="1" t="s">
        <v>71</v>
      </c>
      <c r="B6" s="1" t="s">
        <v>72</v>
      </c>
      <c r="C6" s="1" t="s">
        <v>73</v>
      </c>
      <c r="D6" s="1" t="s">
        <v>74</v>
      </c>
      <c r="E6" s="1" t="s">
        <v>67</v>
      </c>
      <c r="F6" s="1" t="s">
        <v>57</v>
      </c>
      <c r="G6" s="1" t="s">
        <v>52</v>
      </c>
      <c r="H6" s="1" t="s">
        <v>53</v>
      </c>
      <c r="I6" s="2">
        <v>153.66999999999999</v>
      </c>
      <c r="J6" s="2">
        <v>38.479999999999997</v>
      </c>
      <c r="K6" s="2">
        <f t="shared" si="0"/>
        <v>4.4800000000000004</v>
      </c>
      <c r="L6" s="2">
        <f t="shared" si="1"/>
        <v>0</v>
      </c>
      <c r="T6" s="8">
        <v>4.4800000000000004</v>
      </c>
      <c r="U6" s="5">
        <v>766.08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766.08</v>
      </c>
      <c r="AT6" s="11">
        <f t="shared" si="6"/>
        <v>8.2717067060441213E-2</v>
      </c>
      <c r="AU6" s="5">
        <f t="shared" si="7"/>
        <v>82.717067060441224</v>
      </c>
    </row>
    <row r="7" spans="1:47" x14ac:dyDescent="0.3">
      <c r="A7" s="1" t="s">
        <v>76</v>
      </c>
      <c r="B7" s="1" t="s">
        <v>77</v>
      </c>
      <c r="C7" s="1" t="s">
        <v>78</v>
      </c>
      <c r="D7" s="1" t="s">
        <v>74</v>
      </c>
      <c r="E7" s="1" t="s">
        <v>56</v>
      </c>
      <c r="F7" s="1" t="s">
        <v>57</v>
      </c>
      <c r="G7" s="1" t="s">
        <v>52</v>
      </c>
      <c r="H7" s="1" t="s">
        <v>53</v>
      </c>
      <c r="I7" s="2">
        <v>7.33</v>
      </c>
      <c r="J7" s="2">
        <v>6.27</v>
      </c>
      <c r="K7" s="2">
        <f t="shared" si="0"/>
        <v>3</v>
      </c>
      <c r="L7" s="2">
        <f t="shared" si="1"/>
        <v>0</v>
      </c>
      <c r="T7" s="8">
        <v>0.71</v>
      </c>
      <c r="U7" s="5">
        <v>121.41</v>
      </c>
      <c r="Z7" s="9">
        <v>0.79</v>
      </c>
      <c r="AA7" s="5">
        <v>54.036000000000008</v>
      </c>
      <c r="AB7" s="10">
        <v>1.5</v>
      </c>
      <c r="AC7" s="5">
        <v>92.34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267.786</v>
      </c>
      <c r="AT7" s="11">
        <f t="shared" si="6"/>
        <v>2.8914046209073875E-2</v>
      </c>
      <c r="AU7" s="5">
        <f t="shared" si="7"/>
        <v>28.914046209073874</v>
      </c>
    </row>
    <row r="8" spans="1:47" x14ac:dyDescent="0.3">
      <c r="A8" s="1" t="s">
        <v>79</v>
      </c>
      <c r="B8" s="1" t="s">
        <v>80</v>
      </c>
      <c r="C8" s="1" t="s">
        <v>81</v>
      </c>
      <c r="D8" s="1" t="s">
        <v>82</v>
      </c>
      <c r="E8" s="1" t="s">
        <v>58</v>
      </c>
      <c r="F8" s="1" t="s">
        <v>59</v>
      </c>
      <c r="G8" s="1" t="s">
        <v>52</v>
      </c>
      <c r="H8" s="1" t="s">
        <v>53</v>
      </c>
      <c r="I8" s="2">
        <v>320</v>
      </c>
      <c r="J8" s="2">
        <v>37.57</v>
      </c>
      <c r="K8" s="2">
        <f t="shared" si="0"/>
        <v>25.25</v>
      </c>
      <c r="L8" s="2">
        <f t="shared" si="1"/>
        <v>0</v>
      </c>
      <c r="R8" s="7">
        <v>15.45</v>
      </c>
      <c r="S8" s="5">
        <v>8806.5</v>
      </c>
      <c r="T8" s="8">
        <v>9.8000000000000007</v>
      </c>
      <c r="U8" s="5">
        <v>1675.8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10482.299999999999</v>
      </c>
      <c r="AT8" s="11">
        <f t="shared" si="6"/>
        <v>1.1318205827689836</v>
      </c>
      <c r="AU8" s="5">
        <f t="shared" si="7"/>
        <v>1131.8205827689837</v>
      </c>
    </row>
    <row r="9" spans="1:47" x14ac:dyDescent="0.3">
      <c r="A9" s="1" t="s">
        <v>79</v>
      </c>
      <c r="B9" s="1" t="s">
        <v>80</v>
      </c>
      <c r="C9" s="1" t="s">
        <v>81</v>
      </c>
      <c r="D9" s="1" t="s">
        <v>82</v>
      </c>
      <c r="E9" s="1" t="s">
        <v>68</v>
      </c>
      <c r="F9" s="1" t="s">
        <v>59</v>
      </c>
      <c r="G9" s="1" t="s">
        <v>52</v>
      </c>
      <c r="H9" s="1" t="s">
        <v>53</v>
      </c>
      <c r="I9" s="2">
        <v>320</v>
      </c>
      <c r="J9" s="2">
        <v>38.69</v>
      </c>
      <c r="K9" s="2">
        <f t="shared" si="0"/>
        <v>31.49</v>
      </c>
      <c r="L9" s="2">
        <f t="shared" si="1"/>
        <v>0</v>
      </c>
      <c r="R9" s="7">
        <v>22.65</v>
      </c>
      <c r="S9" s="5">
        <v>12910.5</v>
      </c>
      <c r="Z9" s="9">
        <v>5.41</v>
      </c>
      <c r="AA9" s="5">
        <v>370.04399999999998</v>
      </c>
      <c r="AB9" s="10">
        <v>3.43</v>
      </c>
      <c r="AC9" s="5">
        <v>211.1508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13491.694799999999</v>
      </c>
      <c r="AT9" s="11">
        <f t="shared" si="6"/>
        <v>1.4567583327206113</v>
      </c>
      <c r="AU9" s="5">
        <f t="shared" si="7"/>
        <v>1456.7583327206114</v>
      </c>
    </row>
    <row r="10" spans="1:47" x14ac:dyDescent="0.3">
      <c r="A10" s="1" t="s">
        <v>79</v>
      </c>
      <c r="B10" s="1" t="s">
        <v>80</v>
      </c>
      <c r="C10" s="1" t="s">
        <v>81</v>
      </c>
      <c r="D10" s="1" t="s">
        <v>82</v>
      </c>
      <c r="E10" s="1" t="s">
        <v>56</v>
      </c>
      <c r="F10" s="1" t="s">
        <v>59</v>
      </c>
      <c r="G10" s="1" t="s">
        <v>52</v>
      </c>
      <c r="H10" s="1" t="s">
        <v>53</v>
      </c>
      <c r="I10" s="2">
        <v>320</v>
      </c>
      <c r="J10" s="2">
        <v>37.97</v>
      </c>
      <c r="K10" s="2">
        <f t="shared" si="0"/>
        <v>3.41</v>
      </c>
      <c r="L10" s="2">
        <f t="shared" si="1"/>
        <v>0</v>
      </c>
      <c r="R10" s="7">
        <v>2.56</v>
      </c>
      <c r="S10" s="5">
        <v>1459.2</v>
      </c>
      <c r="T10" s="8">
        <v>0.85</v>
      </c>
      <c r="U10" s="5">
        <v>145.35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1604.55</v>
      </c>
      <c r="AT10" s="11">
        <f t="shared" si="6"/>
        <v>0.17325040459459973</v>
      </c>
      <c r="AU10" s="5">
        <f t="shared" si="7"/>
        <v>173.25040459459973</v>
      </c>
    </row>
    <row r="11" spans="1:47" x14ac:dyDescent="0.3">
      <c r="A11" s="1" t="s">
        <v>79</v>
      </c>
      <c r="B11" s="1" t="s">
        <v>80</v>
      </c>
      <c r="C11" s="1" t="s">
        <v>81</v>
      </c>
      <c r="D11" s="1" t="s">
        <v>82</v>
      </c>
      <c r="E11" s="1" t="s">
        <v>54</v>
      </c>
      <c r="F11" s="1" t="s">
        <v>59</v>
      </c>
      <c r="G11" s="1" t="s">
        <v>52</v>
      </c>
      <c r="H11" s="1" t="s">
        <v>53</v>
      </c>
      <c r="I11" s="2">
        <v>320</v>
      </c>
      <c r="J11" s="2">
        <v>40.25</v>
      </c>
      <c r="K11" s="2">
        <f t="shared" si="0"/>
        <v>39.970000000000006</v>
      </c>
      <c r="L11" s="2">
        <f t="shared" si="1"/>
        <v>0.03</v>
      </c>
      <c r="N11" s="4">
        <v>8.2100000000000009</v>
      </c>
      <c r="O11" s="5">
        <v>13177.05</v>
      </c>
      <c r="P11" s="6">
        <v>24.29</v>
      </c>
      <c r="Q11" s="5">
        <v>32800.267499999987</v>
      </c>
      <c r="R11" s="7">
        <v>6.95</v>
      </c>
      <c r="S11" s="5">
        <v>3965.3</v>
      </c>
      <c r="T11" s="8">
        <v>0.52</v>
      </c>
      <c r="U11" s="5">
        <v>88.92</v>
      </c>
      <c r="AL11" s="5" t="str">
        <f t="shared" si="2"/>
        <v/>
      </c>
      <c r="AM11" s="3">
        <v>0.02</v>
      </c>
      <c r="AN11" s="5">
        <f t="shared" si="3"/>
        <v>92.86</v>
      </c>
      <c r="AP11" s="5" t="str">
        <f t="shared" si="4"/>
        <v/>
      </c>
      <c r="AQ11" s="2">
        <v>0.01</v>
      </c>
      <c r="AS11" s="5">
        <f t="shared" si="5"/>
        <v>50031.537499999991</v>
      </c>
      <c r="AT11" s="11">
        <f t="shared" si="6"/>
        <v>5.4021277706303241</v>
      </c>
      <c r="AU11" s="5">
        <f t="shared" si="7"/>
        <v>5402.1277706303244</v>
      </c>
    </row>
    <row r="12" spans="1:47" x14ac:dyDescent="0.3">
      <c r="A12" s="1" t="s">
        <v>79</v>
      </c>
      <c r="B12" s="1" t="s">
        <v>80</v>
      </c>
      <c r="C12" s="1" t="s">
        <v>81</v>
      </c>
      <c r="D12" s="1" t="s">
        <v>82</v>
      </c>
      <c r="E12" s="1" t="s">
        <v>83</v>
      </c>
      <c r="F12" s="1" t="s">
        <v>59</v>
      </c>
      <c r="G12" s="1" t="s">
        <v>52</v>
      </c>
      <c r="H12" s="1" t="s">
        <v>53</v>
      </c>
      <c r="I12" s="2">
        <v>320</v>
      </c>
      <c r="J12" s="2">
        <v>38.450000000000003</v>
      </c>
      <c r="K12" s="2">
        <f t="shared" si="0"/>
        <v>38.450000000000003</v>
      </c>
      <c r="L12" s="2">
        <f t="shared" si="1"/>
        <v>0</v>
      </c>
      <c r="P12" s="6">
        <v>27.49</v>
      </c>
      <c r="Q12" s="5">
        <v>37090.8825</v>
      </c>
      <c r="R12" s="7">
        <v>10.68</v>
      </c>
      <c r="S12" s="5">
        <v>6088.5499999999993</v>
      </c>
      <c r="T12" s="8">
        <v>0.28000000000000003</v>
      </c>
      <c r="U12" s="5">
        <v>47.88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43227.312499999993</v>
      </c>
      <c r="AT12" s="11">
        <f t="shared" si="6"/>
        <v>4.6674453149868791</v>
      </c>
      <c r="AU12" s="5">
        <f t="shared" si="7"/>
        <v>4667.4453149868787</v>
      </c>
    </row>
    <row r="13" spans="1:47" x14ac:dyDescent="0.3">
      <c r="A13" s="1" t="s">
        <v>79</v>
      </c>
      <c r="B13" s="1" t="s">
        <v>80</v>
      </c>
      <c r="C13" s="1" t="s">
        <v>81</v>
      </c>
      <c r="D13" s="1" t="s">
        <v>82</v>
      </c>
      <c r="E13" s="1" t="s">
        <v>75</v>
      </c>
      <c r="F13" s="1" t="s">
        <v>59</v>
      </c>
      <c r="G13" s="1" t="s">
        <v>52</v>
      </c>
      <c r="H13" s="1" t="s">
        <v>53</v>
      </c>
      <c r="I13" s="2">
        <v>320</v>
      </c>
      <c r="J13" s="2">
        <v>39.229999999999997</v>
      </c>
      <c r="K13" s="2">
        <f t="shared" si="0"/>
        <v>39.230000000000004</v>
      </c>
      <c r="L13" s="2">
        <f t="shared" si="1"/>
        <v>0</v>
      </c>
      <c r="P13" s="6">
        <v>15.16</v>
      </c>
      <c r="Q13" s="5">
        <v>20454.63</v>
      </c>
      <c r="R13" s="7">
        <v>24.07</v>
      </c>
      <c r="S13" s="5">
        <v>13719.9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34174.53</v>
      </c>
      <c r="AT13" s="11">
        <f t="shared" si="6"/>
        <v>3.6899760988004648</v>
      </c>
      <c r="AU13" s="5">
        <f t="shared" si="7"/>
        <v>3689.9760988004646</v>
      </c>
    </row>
    <row r="14" spans="1:47" x14ac:dyDescent="0.3">
      <c r="A14" s="1" t="s">
        <v>79</v>
      </c>
      <c r="B14" s="1" t="s">
        <v>80</v>
      </c>
      <c r="C14" s="1" t="s">
        <v>81</v>
      </c>
      <c r="D14" s="1" t="s">
        <v>82</v>
      </c>
      <c r="E14" s="1" t="s">
        <v>50</v>
      </c>
      <c r="F14" s="1" t="s">
        <v>59</v>
      </c>
      <c r="G14" s="1" t="s">
        <v>52</v>
      </c>
      <c r="H14" s="1" t="s">
        <v>53</v>
      </c>
      <c r="I14" s="2">
        <v>320</v>
      </c>
      <c r="J14" s="2">
        <v>40.14</v>
      </c>
      <c r="K14" s="2">
        <f t="shared" si="0"/>
        <v>40</v>
      </c>
      <c r="L14" s="2">
        <f t="shared" si="1"/>
        <v>0</v>
      </c>
      <c r="N14" s="4">
        <v>0.25</v>
      </c>
      <c r="O14" s="5">
        <v>401.25</v>
      </c>
      <c r="P14" s="6">
        <v>12.06</v>
      </c>
      <c r="Q14" s="5">
        <v>16271.955</v>
      </c>
      <c r="R14" s="7">
        <v>19.16</v>
      </c>
      <c r="S14" s="5">
        <v>10921.2</v>
      </c>
      <c r="T14" s="8">
        <v>8.5299999999999994</v>
      </c>
      <c r="U14" s="5">
        <v>1458.63</v>
      </c>
      <c r="AL14" s="5" t="str">
        <f t="shared" ref="AL14:AL59" si="8">IF(AK14&gt;0,AK14*$AL$1,"")</f>
        <v/>
      </c>
      <c r="AN14" s="5" t="str">
        <f t="shared" ref="AN14:AN59" si="9">IF(AM14&gt;0,AM14*$AN$1,"")</f>
        <v/>
      </c>
      <c r="AP14" s="5" t="str">
        <f t="shared" ref="AP14:AP59" si="10">IF(AO14&gt;0,AO14*$AP$1,"")</f>
        <v/>
      </c>
      <c r="AS14" s="5">
        <f t="shared" si="5"/>
        <v>29053.035000000003</v>
      </c>
      <c r="AT14" s="11">
        <f t="shared" si="6"/>
        <v>3.1369854902938936</v>
      </c>
      <c r="AU14" s="5">
        <f t="shared" ref="AU14:AU59" si="11">(AT14/100)*$AU$1</f>
        <v>3136.9854902938932</v>
      </c>
    </row>
    <row r="15" spans="1:47" x14ac:dyDescent="0.3">
      <c r="A15" s="1" t="s">
        <v>79</v>
      </c>
      <c r="B15" s="1" t="s">
        <v>80</v>
      </c>
      <c r="C15" s="1" t="s">
        <v>81</v>
      </c>
      <c r="D15" s="1" t="s">
        <v>82</v>
      </c>
      <c r="E15" s="1" t="s">
        <v>67</v>
      </c>
      <c r="F15" s="1" t="s">
        <v>59</v>
      </c>
      <c r="G15" s="1" t="s">
        <v>52</v>
      </c>
      <c r="H15" s="1" t="s">
        <v>53</v>
      </c>
      <c r="I15" s="2">
        <v>320</v>
      </c>
      <c r="J15" s="2">
        <v>37.85</v>
      </c>
      <c r="K15" s="2">
        <f t="shared" si="0"/>
        <v>15.86</v>
      </c>
      <c r="L15" s="2">
        <f t="shared" si="1"/>
        <v>0</v>
      </c>
      <c r="R15" s="7">
        <v>15.83</v>
      </c>
      <c r="S15" s="5">
        <v>9023.1</v>
      </c>
      <c r="Z15" s="9">
        <v>0.03</v>
      </c>
      <c r="AA15" s="5">
        <v>2.052</v>
      </c>
      <c r="AL15" s="5" t="str">
        <f t="shared" si="8"/>
        <v/>
      </c>
      <c r="AN15" s="5" t="str">
        <f t="shared" si="9"/>
        <v/>
      </c>
      <c r="AP15" s="5" t="str">
        <f t="shared" si="10"/>
        <v/>
      </c>
      <c r="AS15" s="5">
        <f t="shared" si="5"/>
        <v>9025.152</v>
      </c>
      <c r="AT15" s="11">
        <f t="shared" si="6"/>
        <v>0.97448582813110274</v>
      </c>
      <c r="AU15" s="5">
        <f t="shared" si="11"/>
        <v>974.48582813110272</v>
      </c>
    </row>
    <row r="16" spans="1:47" x14ac:dyDescent="0.3">
      <c r="A16" s="1" t="s">
        <v>84</v>
      </c>
      <c r="B16" s="1" t="s">
        <v>85</v>
      </c>
      <c r="C16" s="1" t="s">
        <v>86</v>
      </c>
      <c r="D16" s="1" t="s">
        <v>74</v>
      </c>
      <c r="E16" s="1" t="s">
        <v>87</v>
      </c>
      <c r="F16" s="1" t="s">
        <v>59</v>
      </c>
      <c r="G16" s="1" t="s">
        <v>52</v>
      </c>
      <c r="H16" s="1" t="s">
        <v>53</v>
      </c>
      <c r="I16" s="2">
        <v>150.30000000000001</v>
      </c>
      <c r="J16" s="2">
        <v>35.6</v>
      </c>
      <c r="K16" s="2">
        <f t="shared" si="0"/>
        <v>26.869999999999997</v>
      </c>
      <c r="L16" s="2">
        <f t="shared" si="1"/>
        <v>0</v>
      </c>
      <c r="P16" s="6">
        <v>1.04</v>
      </c>
      <c r="Q16" s="5">
        <v>1403.22</v>
      </c>
      <c r="R16" s="7">
        <v>15.7</v>
      </c>
      <c r="S16" s="5">
        <v>8949</v>
      </c>
      <c r="T16" s="8">
        <v>10.130000000000001</v>
      </c>
      <c r="U16" s="5">
        <v>1732.23</v>
      </c>
      <c r="AL16" s="5" t="str">
        <f t="shared" si="8"/>
        <v/>
      </c>
      <c r="AN16" s="5" t="str">
        <f t="shared" si="9"/>
        <v/>
      </c>
      <c r="AP16" s="5" t="str">
        <f t="shared" si="10"/>
        <v/>
      </c>
      <c r="AS16" s="5">
        <f t="shared" si="5"/>
        <v>12084.449999999999</v>
      </c>
      <c r="AT16" s="11">
        <f t="shared" si="6"/>
        <v>1.3048118486823161</v>
      </c>
      <c r="AU16" s="5">
        <f t="shared" si="11"/>
        <v>1304.8118486823162</v>
      </c>
    </row>
    <row r="17" spans="1:47" x14ac:dyDescent="0.3">
      <c r="A17" s="1" t="s">
        <v>84</v>
      </c>
      <c r="B17" s="1" t="s">
        <v>85</v>
      </c>
      <c r="C17" s="1" t="s">
        <v>86</v>
      </c>
      <c r="D17" s="1" t="s">
        <v>74</v>
      </c>
      <c r="E17" s="1" t="s">
        <v>60</v>
      </c>
      <c r="F17" s="1" t="s">
        <v>59</v>
      </c>
      <c r="G17" s="1" t="s">
        <v>52</v>
      </c>
      <c r="H17" s="1" t="s">
        <v>53</v>
      </c>
      <c r="I17" s="2">
        <v>150.30000000000001</v>
      </c>
      <c r="J17" s="2">
        <v>16.64</v>
      </c>
      <c r="K17" s="2">
        <f t="shared" si="0"/>
        <v>16.63</v>
      </c>
      <c r="L17" s="2">
        <f t="shared" si="1"/>
        <v>0</v>
      </c>
      <c r="T17" s="8">
        <v>16.63</v>
      </c>
      <c r="U17" s="5">
        <v>2843.73</v>
      </c>
      <c r="AL17" s="5" t="str">
        <f t="shared" si="8"/>
        <v/>
      </c>
      <c r="AN17" s="5" t="str">
        <f t="shared" si="9"/>
        <v/>
      </c>
      <c r="AP17" s="5" t="str">
        <f t="shared" si="10"/>
        <v/>
      </c>
      <c r="AS17" s="5">
        <f t="shared" si="5"/>
        <v>2843.73</v>
      </c>
      <c r="AT17" s="11">
        <f t="shared" si="6"/>
        <v>0.30705018419980745</v>
      </c>
      <c r="AU17" s="5">
        <f t="shared" si="11"/>
        <v>307.05018419980746</v>
      </c>
    </row>
    <row r="18" spans="1:47" x14ac:dyDescent="0.3">
      <c r="A18" s="1" t="s">
        <v>84</v>
      </c>
      <c r="B18" s="1" t="s">
        <v>85</v>
      </c>
      <c r="C18" s="1" t="s">
        <v>86</v>
      </c>
      <c r="D18" s="1" t="s">
        <v>74</v>
      </c>
      <c r="E18" s="1" t="s">
        <v>61</v>
      </c>
      <c r="F18" s="1" t="s">
        <v>59</v>
      </c>
      <c r="G18" s="1" t="s">
        <v>52</v>
      </c>
      <c r="H18" s="1" t="s">
        <v>53</v>
      </c>
      <c r="I18" s="2">
        <v>150.30000000000001</v>
      </c>
      <c r="J18" s="2">
        <v>39.549999999999997</v>
      </c>
      <c r="K18" s="2">
        <f t="shared" si="0"/>
        <v>39.54</v>
      </c>
      <c r="L18" s="2">
        <f t="shared" si="1"/>
        <v>0</v>
      </c>
      <c r="R18" s="7">
        <v>18.02</v>
      </c>
      <c r="S18" s="5">
        <v>10271.4</v>
      </c>
      <c r="T18" s="8">
        <v>21.52</v>
      </c>
      <c r="U18" s="5">
        <v>3679.92</v>
      </c>
      <c r="AL18" s="5" t="str">
        <f t="shared" si="8"/>
        <v/>
      </c>
      <c r="AN18" s="5" t="str">
        <f t="shared" si="9"/>
        <v/>
      </c>
      <c r="AP18" s="5" t="str">
        <f t="shared" si="10"/>
        <v/>
      </c>
      <c r="AS18" s="5">
        <f t="shared" si="5"/>
        <v>13951.32</v>
      </c>
      <c r="AT18" s="11">
        <f t="shared" si="6"/>
        <v>1.5063861111394041</v>
      </c>
      <c r="AU18" s="5">
        <f t="shared" si="11"/>
        <v>1506.3861111394042</v>
      </c>
    </row>
    <row r="19" spans="1:47" x14ac:dyDescent="0.3">
      <c r="A19" s="1" t="s">
        <v>84</v>
      </c>
      <c r="B19" s="1" t="s">
        <v>85</v>
      </c>
      <c r="C19" s="1" t="s">
        <v>86</v>
      </c>
      <c r="D19" s="1" t="s">
        <v>74</v>
      </c>
      <c r="E19" s="1" t="s">
        <v>88</v>
      </c>
      <c r="F19" s="1" t="s">
        <v>59</v>
      </c>
      <c r="G19" s="1" t="s">
        <v>52</v>
      </c>
      <c r="H19" s="1" t="s">
        <v>53</v>
      </c>
      <c r="I19" s="2">
        <v>150.30000000000001</v>
      </c>
      <c r="J19" s="2">
        <v>40.549999999999997</v>
      </c>
      <c r="K19" s="2">
        <f t="shared" si="0"/>
        <v>39.989999999999995</v>
      </c>
      <c r="L19" s="2">
        <f t="shared" si="1"/>
        <v>0</v>
      </c>
      <c r="P19" s="6">
        <v>2.98</v>
      </c>
      <c r="Q19" s="5">
        <v>4020.7649999999999</v>
      </c>
      <c r="R19" s="7">
        <v>30.4</v>
      </c>
      <c r="S19" s="5">
        <v>17328</v>
      </c>
      <c r="T19" s="8">
        <v>5.72</v>
      </c>
      <c r="U19" s="5">
        <v>978.12</v>
      </c>
      <c r="Z19" s="9">
        <v>0.42</v>
      </c>
      <c r="AA19" s="5">
        <v>28.728000000000002</v>
      </c>
      <c r="AB19" s="10">
        <v>0.47</v>
      </c>
      <c r="AC19" s="5">
        <v>28.933199999999999</v>
      </c>
      <c r="AL19" s="5" t="str">
        <f t="shared" si="8"/>
        <v/>
      </c>
      <c r="AN19" s="5" t="str">
        <f t="shared" si="9"/>
        <v/>
      </c>
      <c r="AP19" s="5" t="str">
        <f t="shared" si="10"/>
        <v/>
      </c>
      <c r="AS19" s="5">
        <f t="shared" si="5"/>
        <v>22384.546199999997</v>
      </c>
      <c r="AT19" s="11">
        <f t="shared" si="6"/>
        <v>2.4169590762621973</v>
      </c>
      <c r="AU19" s="5">
        <f t="shared" si="11"/>
        <v>2416.9590762621974</v>
      </c>
    </row>
    <row r="20" spans="1:47" x14ac:dyDescent="0.3">
      <c r="A20" s="1" t="s">
        <v>89</v>
      </c>
      <c r="B20" s="1" t="s">
        <v>90</v>
      </c>
      <c r="C20" s="1" t="s">
        <v>91</v>
      </c>
      <c r="D20" s="1" t="s">
        <v>74</v>
      </c>
      <c r="E20" s="1" t="s">
        <v>87</v>
      </c>
      <c r="F20" s="1" t="s">
        <v>59</v>
      </c>
      <c r="G20" s="1" t="s">
        <v>52</v>
      </c>
      <c r="H20" s="1" t="s">
        <v>53</v>
      </c>
      <c r="I20" s="2">
        <v>9.6999999999999993</v>
      </c>
      <c r="J20" s="2">
        <v>4.37</v>
      </c>
      <c r="K20" s="2">
        <f t="shared" si="0"/>
        <v>0.2</v>
      </c>
      <c r="L20" s="2">
        <f t="shared" si="1"/>
        <v>0</v>
      </c>
      <c r="T20" s="8">
        <v>0.2</v>
      </c>
      <c r="U20" s="5">
        <v>34.200000000000003</v>
      </c>
      <c r="AL20" s="5" t="str">
        <f t="shared" si="8"/>
        <v/>
      </c>
      <c r="AN20" s="5" t="str">
        <f t="shared" si="9"/>
        <v/>
      </c>
      <c r="AP20" s="5" t="str">
        <f t="shared" si="10"/>
        <v/>
      </c>
      <c r="AS20" s="5">
        <f t="shared" si="5"/>
        <v>34.200000000000003</v>
      </c>
      <c r="AT20" s="11">
        <f t="shared" si="6"/>
        <v>3.6927262080554118E-3</v>
      </c>
      <c r="AU20" s="5">
        <f t="shared" si="11"/>
        <v>3.692726208055412</v>
      </c>
    </row>
    <row r="21" spans="1:47" x14ac:dyDescent="0.3">
      <c r="A21" s="1" t="s">
        <v>89</v>
      </c>
      <c r="B21" s="1" t="s">
        <v>90</v>
      </c>
      <c r="C21" s="1" t="s">
        <v>91</v>
      </c>
      <c r="D21" s="1" t="s">
        <v>74</v>
      </c>
      <c r="E21" s="1" t="s">
        <v>60</v>
      </c>
      <c r="F21" s="1" t="s">
        <v>59</v>
      </c>
      <c r="G21" s="1" t="s">
        <v>52</v>
      </c>
      <c r="H21" s="1" t="s">
        <v>53</v>
      </c>
      <c r="I21" s="2">
        <v>9.6999999999999993</v>
      </c>
      <c r="J21" s="2">
        <v>4.93</v>
      </c>
      <c r="K21" s="2">
        <f t="shared" si="0"/>
        <v>0.34</v>
      </c>
      <c r="L21" s="2">
        <f t="shared" si="1"/>
        <v>0</v>
      </c>
      <c r="T21" s="8">
        <v>0.34</v>
      </c>
      <c r="U21" s="5">
        <v>58.140000000000008</v>
      </c>
      <c r="AL21" s="5" t="str">
        <f t="shared" si="8"/>
        <v/>
      </c>
      <c r="AN21" s="5" t="str">
        <f t="shared" si="9"/>
        <v/>
      </c>
      <c r="AP21" s="5" t="str">
        <f t="shared" si="10"/>
        <v/>
      </c>
      <c r="AS21" s="5">
        <f t="shared" si="5"/>
        <v>58.140000000000008</v>
      </c>
      <c r="AT21" s="11">
        <f t="shared" si="6"/>
        <v>6.2776345536942006E-3</v>
      </c>
      <c r="AU21" s="5">
        <f t="shared" si="11"/>
        <v>6.2776345536942006</v>
      </c>
    </row>
    <row r="22" spans="1:47" x14ac:dyDescent="0.3">
      <c r="A22" s="1" t="s">
        <v>92</v>
      </c>
      <c r="B22" s="1" t="s">
        <v>93</v>
      </c>
      <c r="C22" s="1" t="s">
        <v>94</v>
      </c>
      <c r="D22" s="1" t="s">
        <v>95</v>
      </c>
      <c r="E22" s="1" t="s">
        <v>64</v>
      </c>
      <c r="F22" s="1" t="s">
        <v>59</v>
      </c>
      <c r="G22" s="1" t="s">
        <v>52</v>
      </c>
      <c r="H22" s="1" t="s">
        <v>53</v>
      </c>
      <c r="I22" s="2">
        <v>80</v>
      </c>
      <c r="J22" s="2">
        <v>37.29</v>
      </c>
      <c r="K22" s="2">
        <f t="shared" si="0"/>
        <v>37.18</v>
      </c>
      <c r="L22" s="2">
        <f t="shared" si="1"/>
        <v>0.11000000000000001</v>
      </c>
      <c r="P22" s="6">
        <v>1.48</v>
      </c>
      <c r="Q22" s="5">
        <v>1996.89</v>
      </c>
      <c r="R22" s="7">
        <v>28.8</v>
      </c>
      <c r="S22" s="5">
        <v>16545.2</v>
      </c>
      <c r="T22" s="8">
        <v>6.9</v>
      </c>
      <c r="U22" s="5">
        <v>1200.7049999999999</v>
      </c>
      <c r="AL22" s="5" t="str">
        <f t="shared" si="8"/>
        <v/>
      </c>
      <c r="AM22" s="3">
        <v>0.04</v>
      </c>
      <c r="AN22" s="5">
        <f t="shared" si="9"/>
        <v>185.72</v>
      </c>
      <c r="AP22" s="5" t="str">
        <f t="shared" si="10"/>
        <v/>
      </c>
      <c r="AQ22" s="2">
        <v>7.0000000000000007E-2</v>
      </c>
      <c r="AS22" s="5">
        <f t="shared" si="5"/>
        <v>19742.794999999998</v>
      </c>
      <c r="AT22" s="11">
        <f t="shared" si="6"/>
        <v>2.1317174420106824</v>
      </c>
      <c r="AU22" s="5">
        <f t="shared" si="11"/>
        <v>2131.7174420106821</v>
      </c>
    </row>
    <row r="23" spans="1:47" x14ac:dyDescent="0.3">
      <c r="A23" s="1" t="s">
        <v>92</v>
      </c>
      <c r="B23" s="1" t="s">
        <v>93</v>
      </c>
      <c r="C23" s="1" t="s">
        <v>94</v>
      </c>
      <c r="D23" s="1" t="s">
        <v>95</v>
      </c>
      <c r="E23" s="1" t="s">
        <v>65</v>
      </c>
      <c r="F23" s="1" t="s">
        <v>59</v>
      </c>
      <c r="G23" s="1" t="s">
        <v>52</v>
      </c>
      <c r="H23" s="1" t="s">
        <v>53</v>
      </c>
      <c r="I23" s="2">
        <v>80</v>
      </c>
      <c r="J23" s="2">
        <v>39.659999999999997</v>
      </c>
      <c r="K23" s="2">
        <f t="shared" si="0"/>
        <v>35.25</v>
      </c>
      <c r="L23" s="2">
        <f t="shared" si="1"/>
        <v>4.42</v>
      </c>
      <c r="N23" s="4">
        <v>10.71</v>
      </c>
      <c r="O23" s="5">
        <v>18898.875</v>
      </c>
      <c r="P23" s="6">
        <v>19.649999999999999</v>
      </c>
      <c r="Q23" s="5">
        <v>29157.2925</v>
      </c>
      <c r="R23" s="7">
        <v>4.8900000000000006</v>
      </c>
      <c r="S23" s="5">
        <v>3123.6</v>
      </c>
      <c r="AL23" s="5" t="str">
        <f t="shared" si="8"/>
        <v/>
      </c>
      <c r="AM23" s="3">
        <v>1.55</v>
      </c>
      <c r="AN23" s="5">
        <f t="shared" si="9"/>
        <v>7196.6500000000005</v>
      </c>
      <c r="AP23" s="5" t="str">
        <f t="shared" si="10"/>
        <v/>
      </c>
      <c r="AQ23" s="2">
        <v>2.87</v>
      </c>
      <c r="AS23" s="5">
        <f t="shared" si="5"/>
        <v>51179.767499999994</v>
      </c>
      <c r="AT23" s="11">
        <f t="shared" si="6"/>
        <v>5.5261072739600161</v>
      </c>
      <c r="AU23" s="5">
        <f t="shared" si="11"/>
        <v>5526.1072739600158</v>
      </c>
    </row>
    <row r="24" spans="1:47" x14ac:dyDescent="0.3">
      <c r="A24" s="1" t="s">
        <v>96</v>
      </c>
      <c r="B24" s="1" t="s">
        <v>97</v>
      </c>
      <c r="C24" s="1" t="s">
        <v>81</v>
      </c>
      <c r="D24" s="1" t="s">
        <v>82</v>
      </c>
      <c r="E24" s="1" t="s">
        <v>63</v>
      </c>
      <c r="F24" s="1" t="s">
        <v>59</v>
      </c>
      <c r="G24" s="1" t="s">
        <v>52</v>
      </c>
      <c r="H24" s="1" t="s">
        <v>53</v>
      </c>
      <c r="I24" s="2">
        <v>80</v>
      </c>
      <c r="J24" s="2">
        <v>39.299999999999997</v>
      </c>
      <c r="K24" s="2">
        <f t="shared" si="0"/>
        <v>11.68</v>
      </c>
      <c r="L24" s="2">
        <f t="shared" si="1"/>
        <v>0</v>
      </c>
      <c r="R24" s="7">
        <v>0.25</v>
      </c>
      <c r="S24" s="5">
        <v>142.5</v>
      </c>
      <c r="T24" s="8">
        <v>11.43</v>
      </c>
      <c r="U24" s="5">
        <v>1954.53</v>
      </c>
      <c r="AL24" s="5" t="str">
        <f t="shared" si="8"/>
        <v/>
      </c>
      <c r="AN24" s="5" t="str">
        <f t="shared" si="9"/>
        <v/>
      </c>
      <c r="AP24" s="5" t="str">
        <f t="shared" si="10"/>
        <v/>
      </c>
      <c r="AS24" s="5">
        <f t="shared" si="5"/>
        <v>2097.0299999999997</v>
      </c>
      <c r="AT24" s="11">
        <f t="shared" si="6"/>
        <v>0.2264256619905976</v>
      </c>
      <c r="AU24" s="5">
        <f t="shared" si="11"/>
        <v>226.4256619905976</v>
      </c>
    </row>
    <row r="25" spans="1:47" x14ac:dyDescent="0.3">
      <c r="A25" s="1" t="s">
        <v>98</v>
      </c>
      <c r="B25" s="1" t="s">
        <v>99</v>
      </c>
      <c r="C25" s="1" t="s">
        <v>100</v>
      </c>
      <c r="D25" s="1" t="s">
        <v>74</v>
      </c>
      <c r="E25" s="1" t="s">
        <v>68</v>
      </c>
      <c r="F25" s="1" t="s">
        <v>66</v>
      </c>
      <c r="G25" s="1" t="s">
        <v>52</v>
      </c>
      <c r="H25" s="1" t="s">
        <v>53</v>
      </c>
      <c r="I25" s="2">
        <v>120</v>
      </c>
      <c r="J25" s="2">
        <v>39.47</v>
      </c>
      <c r="K25" s="2">
        <f t="shared" si="0"/>
        <v>3.5799999999999996</v>
      </c>
      <c r="L25" s="2">
        <f t="shared" si="1"/>
        <v>0</v>
      </c>
      <c r="R25" s="7">
        <v>3.51</v>
      </c>
      <c r="S25" s="5">
        <v>2000.7</v>
      </c>
      <c r="Z25" s="9">
        <v>7.0000000000000007E-2</v>
      </c>
      <c r="AA25" s="5">
        <v>4.7880000000000011</v>
      </c>
      <c r="AL25" s="5" t="str">
        <f t="shared" si="8"/>
        <v/>
      </c>
      <c r="AN25" s="5" t="str">
        <f t="shared" si="9"/>
        <v/>
      </c>
      <c r="AP25" s="5" t="str">
        <f t="shared" si="10"/>
        <v/>
      </c>
      <c r="AS25" s="5">
        <f t="shared" si="5"/>
        <v>2005.4880000000001</v>
      </c>
      <c r="AT25" s="11">
        <f t="shared" si="6"/>
        <v>0.21654146484036932</v>
      </c>
      <c r="AU25" s="5">
        <f t="shared" si="11"/>
        <v>216.54146484036931</v>
      </c>
    </row>
    <row r="26" spans="1:47" x14ac:dyDescent="0.3">
      <c r="A26" s="1" t="s">
        <v>101</v>
      </c>
      <c r="B26" s="1" t="s">
        <v>97</v>
      </c>
      <c r="C26" s="1" t="s">
        <v>81</v>
      </c>
      <c r="D26" s="1" t="s">
        <v>82</v>
      </c>
      <c r="E26" s="1" t="s">
        <v>75</v>
      </c>
      <c r="F26" s="1" t="s">
        <v>66</v>
      </c>
      <c r="G26" s="1" t="s">
        <v>52</v>
      </c>
      <c r="H26" s="1" t="s">
        <v>53</v>
      </c>
      <c r="I26" s="2">
        <v>150.13</v>
      </c>
      <c r="J26" s="2">
        <v>39.03</v>
      </c>
      <c r="K26" s="2">
        <f t="shared" si="0"/>
        <v>0.73</v>
      </c>
      <c r="L26" s="2">
        <f t="shared" si="1"/>
        <v>2.27</v>
      </c>
      <c r="P26" s="6">
        <v>0.73</v>
      </c>
      <c r="Q26" s="5">
        <v>984.95249999999999</v>
      </c>
      <c r="AL26" s="5" t="str">
        <f t="shared" si="8"/>
        <v/>
      </c>
      <c r="AM26" s="3">
        <v>0.57999999999999996</v>
      </c>
      <c r="AN26" s="5">
        <f t="shared" si="9"/>
        <v>2692.9399999999996</v>
      </c>
      <c r="AP26" s="5" t="str">
        <f t="shared" si="10"/>
        <v/>
      </c>
      <c r="AQ26" s="2">
        <v>1.69</v>
      </c>
      <c r="AS26" s="5">
        <f t="shared" si="5"/>
        <v>984.95249999999999</v>
      </c>
      <c r="AT26" s="11">
        <f t="shared" si="6"/>
        <v>0.10634970498361689</v>
      </c>
      <c r="AU26" s="5">
        <f t="shared" si="11"/>
        <v>106.34970498361689</v>
      </c>
    </row>
    <row r="27" spans="1:47" x14ac:dyDescent="0.3">
      <c r="A27" s="1" t="s">
        <v>101</v>
      </c>
      <c r="B27" s="1" t="s">
        <v>97</v>
      </c>
      <c r="C27" s="1" t="s">
        <v>81</v>
      </c>
      <c r="D27" s="1" t="s">
        <v>82</v>
      </c>
      <c r="E27" s="1" t="s">
        <v>50</v>
      </c>
      <c r="F27" s="1" t="s">
        <v>66</v>
      </c>
      <c r="G27" s="1" t="s">
        <v>52</v>
      </c>
      <c r="H27" s="1" t="s">
        <v>53</v>
      </c>
      <c r="I27" s="2">
        <v>150.13</v>
      </c>
      <c r="J27" s="2">
        <v>40.200000000000003</v>
      </c>
      <c r="K27" s="2">
        <f t="shared" si="0"/>
        <v>40</v>
      </c>
      <c r="L27" s="2">
        <f t="shared" si="1"/>
        <v>0</v>
      </c>
      <c r="P27" s="6">
        <v>21.29</v>
      </c>
      <c r="Q27" s="5">
        <v>28725.532500000001</v>
      </c>
      <c r="R27" s="7">
        <v>18.71</v>
      </c>
      <c r="S27" s="5">
        <v>10664.7</v>
      </c>
      <c r="AL27" s="5" t="str">
        <f t="shared" si="8"/>
        <v/>
      </c>
      <c r="AN27" s="5" t="str">
        <f t="shared" si="9"/>
        <v/>
      </c>
      <c r="AP27" s="5" t="str">
        <f t="shared" si="10"/>
        <v/>
      </c>
      <c r="AS27" s="5">
        <f t="shared" si="5"/>
        <v>39390.232499999998</v>
      </c>
      <c r="AT27" s="11">
        <f t="shared" si="6"/>
        <v>4.253138710355147</v>
      </c>
      <c r="AU27" s="5">
        <f t="shared" si="11"/>
        <v>4253.1387103551469</v>
      </c>
    </row>
    <row r="28" spans="1:47" x14ac:dyDescent="0.3">
      <c r="A28" s="1" t="s">
        <v>101</v>
      </c>
      <c r="B28" s="1" t="s">
        <v>97</v>
      </c>
      <c r="C28" s="1" t="s">
        <v>81</v>
      </c>
      <c r="D28" s="1" t="s">
        <v>82</v>
      </c>
      <c r="E28" s="1" t="s">
        <v>56</v>
      </c>
      <c r="F28" s="1" t="s">
        <v>66</v>
      </c>
      <c r="G28" s="1" t="s">
        <v>52</v>
      </c>
      <c r="H28" s="1" t="s">
        <v>53</v>
      </c>
      <c r="I28" s="2">
        <v>150.13</v>
      </c>
      <c r="J28" s="2">
        <v>40.04</v>
      </c>
      <c r="K28" s="2">
        <f t="shared" si="0"/>
        <v>40</v>
      </c>
      <c r="L28" s="2">
        <f t="shared" si="1"/>
        <v>0</v>
      </c>
      <c r="N28" s="4">
        <v>3.91</v>
      </c>
      <c r="O28" s="5">
        <v>6275.55</v>
      </c>
      <c r="P28" s="6">
        <v>24.33</v>
      </c>
      <c r="Q28" s="5">
        <v>32827.252500000002</v>
      </c>
      <c r="R28" s="7">
        <v>11.76</v>
      </c>
      <c r="S28" s="5">
        <v>6703.2</v>
      </c>
      <c r="AL28" s="5" t="str">
        <f t="shared" si="8"/>
        <v/>
      </c>
      <c r="AN28" s="5" t="str">
        <f t="shared" si="9"/>
        <v/>
      </c>
      <c r="AP28" s="5" t="str">
        <f t="shared" si="10"/>
        <v/>
      </c>
      <c r="AS28" s="5">
        <f t="shared" si="5"/>
        <v>45806.002500000002</v>
      </c>
      <c r="AT28" s="11">
        <f t="shared" si="6"/>
        <v>4.9458779508187636</v>
      </c>
      <c r="AU28" s="5">
        <f t="shared" si="11"/>
        <v>4945.8779508187636</v>
      </c>
    </row>
    <row r="29" spans="1:47" x14ac:dyDescent="0.3">
      <c r="A29" s="1" t="s">
        <v>101</v>
      </c>
      <c r="B29" s="1" t="s">
        <v>97</v>
      </c>
      <c r="C29" s="1" t="s">
        <v>81</v>
      </c>
      <c r="D29" s="1" t="s">
        <v>82</v>
      </c>
      <c r="E29" s="1" t="s">
        <v>67</v>
      </c>
      <c r="F29" s="1" t="s">
        <v>66</v>
      </c>
      <c r="G29" s="1" t="s">
        <v>52</v>
      </c>
      <c r="H29" s="1" t="s">
        <v>53</v>
      </c>
      <c r="I29" s="2">
        <v>150.13</v>
      </c>
      <c r="J29" s="2">
        <v>28.13</v>
      </c>
      <c r="K29" s="2">
        <f t="shared" si="0"/>
        <v>6.76</v>
      </c>
      <c r="L29" s="2">
        <f t="shared" si="1"/>
        <v>2.29</v>
      </c>
      <c r="P29" s="6">
        <v>5.85</v>
      </c>
      <c r="Q29" s="5">
        <v>7893.1124999999993</v>
      </c>
      <c r="R29" s="7">
        <v>0.82</v>
      </c>
      <c r="S29" s="5">
        <v>467.4</v>
      </c>
      <c r="Z29" s="9">
        <v>0.05</v>
      </c>
      <c r="AA29" s="5">
        <v>3.42</v>
      </c>
      <c r="AB29" s="10">
        <v>0.04</v>
      </c>
      <c r="AC29" s="5">
        <v>2.4624000000000001</v>
      </c>
      <c r="AL29" s="5" t="str">
        <f t="shared" si="8"/>
        <v/>
      </c>
      <c r="AM29" s="3">
        <v>0.82</v>
      </c>
      <c r="AN29" s="5">
        <f t="shared" si="9"/>
        <v>3807.2599999999998</v>
      </c>
      <c r="AP29" s="5" t="str">
        <f t="shared" si="10"/>
        <v/>
      </c>
      <c r="AQ29" s="2">
        <v>1.47</v>
      </c>
      <c r="AS29" s="5">
        <f t="shared" si="5"/>
        <v>8366.3948999999993</v>
      </c>
      <c r="AT29" s="11">
        <f t="shared" si="6"/>
        <v>0.90335689222722604</v>
      </c>
      <c r="AU29" s="5">
        <f t="shared" si="11"/>
        <v>903.35689222722613</v>
      </c>
    </row>
    <row r="30" spans="1:47" x14ac:dyDescent="0.3">
      <c r="A30" s="1" t="s">
        <v>102</v>
      </c>
      <c r="B30" s="1" t="s">
        <v>103</v>
      </c>
      <c r="C30" s="1" t="s">
        <v>104</v>
      </c>
      <c r="D30" s="1" t="s">
        <v>74</v>
      </c>
      <c r="E30" s="1" t="s">
        <v>67</v>
      </c>
      <c r="F30" s="1" t="s">
        <v>66</v>
      </c>
      <c r="G30" s="1" t="s">
        <v>52</v>
      </c>
      <c r="H30" s="1" t="s">
        <v>53</v>
      </c>
      <c r="I30" s="2">
        <v>9.8699999999999992</v>
      </c>
      <c r="J30" s="2">
        <v>9.5500000000000007</v>
      </c>
      <c r="K30" s="2">
        <f t="shared" si="0"/>
        <v>3.9000000000000004</v>
      </c>
      <c r="L30" s="2">
        <f t="shared" si="1"/>
        <v>0</v>
      </c>
      <c r="R30" s="7">
        <v>0.01</v>
      </c>
      <c r="S30" s="5">
        <v>5.7</v>
      </c>
      <c r="Z30" s="9">
        <v>1.17</v>
      </c>
      <c r="AA30" s="5">
        <v>80.028000000000006</v>
      </c>
      <c r="AB30" s="10">
        <v>2.72</v>
      </c>
      <c r="AC30" s="5">
        <v>167.44319999999999</v>
      </c>
      <c r="AL30" s="5" t="str">
        <f t="shared" si="8"/>
        <v/>
      </c>
      <c r="AN30" s="5" t="str">
        <f t="shared" si="9"/>
        <v/>
      </c>
      <c r="AP30" s="5" t="str">
        <f t="shared" si="10"/>
        <v/>
      </c>
      <c r="AS30" s="5">
        <f t="shared" si="5"/>
        <v>253.1712</v>
      </c>
      <c r="AT30" s="11">
        <f t="shared" si="6"/>
        <v>2.7336021209498192E-2</v>
      </c>
      <c r="AU30" s="5">
        <f t="shared" si="11"/>
        <v>27.336021209498192</v>
      </c>
    </row>
    <row r="31" spans="1:47" x14ac:dyDescent="0.3">
      <c r="A31" s="1" t="s">
        <v>105</v>
      </c>
      <c r="B31" s="1" t="s">
        <v>80</v>
      </c>
      <c r="C31" s="1" t="s">
        <v>81</v>
      </c>
      <c r="D31" s="1" t="s">
        <v>82</v>
      </c>
      <c r="E31" s="1" t="s">
        <v>54</v>
      </c>
      <c r="F31" s="1" t="s">
        <v>66</v>
      </c>
      <c r="G31" s="1" t="s">
        <v>52</v>
      </c>
      <c r="H31" s="1" t="s">
        <v>53</v>
      </c>
      <c r="I31" s="2">
        <v>152.16999999999999</v>
      </c>
      <c r="J31" s="2">
        <v>40.619999999999997</v>
      </c>
      <c r="K31" s="2">
        <f t="shared" si="0"/>
        <v>12.77</v>
      </c>
      <c r="L31" s="2">
        <f t="shared" si="1"/>
        <v>0</v>
      </c>
      <c r="P31" s="6">
        <v>5.77</v>
      </c>
      <c r="Q31" s="5">
        <v>7785.1724999999997</v>
      </c>
      <c r="R31" s="7">
        <v>7</v>
      </c>
      <c r="S31" s="5">
        <v>3990</v>
      </c>
      <c r="AL31" s="5" t="str">
        <f t="shared" si="8"/>
        <v/>
      </c>
      <c r="AN31" s="5" t="str">
        <f t="shared" si="9"/>
        <v/>
      </c>
      <c r="AP31" s="5" t="str">
        <f t="shared" si="10"/>
        <v/>
      </c>
      <c r="AS31" s="5">
        <f t="shared" si="5"/>
        <v>11775.172500000001</v>
      </c>
      <c r="AT31" s="11">
        <f t="shared" si="6"/>
        <v>1.2714177805591627</v>
      </c>
      <c r="AU31" s="5">
        <f t="shared" si="11"/>
        <v>1271.4177805591626</v>
      </c>
    </row>
    <row r="32" spans="1:47" x14ac:dyDescent="0.3">
      <c r="A32" s="1" t="s">
        <v>105</v>
      </c>
      <c r="B32" s="1" t="s">
        <v>80</v>
      </c>
      <c r="C32" s="1" t="s">
        <v>81</v>
      </c>
      <c r="D32" s="1" t="s">
        <v>82</v>
      </c>
      <c r="E32" s="1" t="s">
        <v>83</v>
      </c>
      <c r="F32" s="1" t="s">
        <v>66</v>
      </c>
      <c r="G32" s="1" t="s">
        <v>52</v>
      </c>
      <c r="H32" s="1" t="s">
        <v>53</v>
      </c>
      <c r="I32" s="2">
        <v>152.16999999999999</v>
      </c>
      <c r="J32" s="2">
        <v>40.299999999999997</v>
      </c>
      <c r="K32" s="2">
        <f t="shared" si="0"/>
        <v>3.52</v>
      </c>
      <c r="L32" s="2">
        <f t="shared" si="1"/>
        <v>0.27</v>
      </c>
      <c r="P32" s="6">
        <v>3.52</v>
      </c>
      <c r="Q32" s="5">
        <v>4749.3599999999997</v>
      </c>
      <c r="AL32" s="5" t="str">
        <f t="shared" si="8"/>
        <v/>
      </c>
      <c r="AM32" s="3">
        <v>0.12</v>
      </c>
      <c r="AN32" s="5">
        <f t="shared" si="9"/>
        <v>557.16</v>
      </c>
      <c r="AP32" s="5" t="str">
        <f t="shared" si="10"/>
        <v/>
      </c>
      <c r="AQ32" s="2">
        <v>0.15</v>
      </c>
      <c r="AS32" s="5">
        <f t="shared" si="5"/>
        <v>4749.3599999999997</v>
      </c>
      <c r="AT32" s="11">
        <f t="shared" si="6"/>
        <v>0.51280953635935811</v>
      </c>
      <c r="AU32" s="5">
        <f t="shared" si="11"/>
        <v>512.80953635935816</v>
      </c>
    </row>
    <row r="33" spans="1:47" x14ac:dyDescent="0.3">
      <c r="A33" s="1" t="s">
        <v>106</v>
      </c>
      <c r="B33" s="1" t="s">
        <v>107</v>
      </c>
      <c r="C33" s="1" t="s">
        <v>108</v>
      </c>
      <c r="D33" s="1" t="s">
        <v>109</v>
      </c>
      <c r="E33" s="1" t="s">
        <v>60</v>
      </c>
      <c r="F33" s="1" t="s">
        <v>69</v>
      </c>
      <c r="G33" s="1" t="s">
        <v>52</v>
      </c>
      <c r="H33" s="1" t="s">
        <v>53</v>
      </c>
      <c r="I33" s="2">
        <v>159.88999999999999</v>
      </c>
      <c r="J33" s="2">
        <v>38.549999999999997</v>
      </c>
      <c r="K33" s="2">
        <f t="shared" si="0"/>
        <v>10.36</v>
      </c>
      <c r="L33" s="2">
        <f t="shared" si="1"/>
        <v>0</v>
      </c>
      <c r="P33" s="6">
        <v>0.18</v>
      </c>
      <c r="Q33" s="5">
        <v>283.34249999999997</v>
      </c>
      <c r="R33" s="7">
        <v>10.18</v>
      </c>
      <c r="S33" s="5">
        <v>5827.2999999999993</v>
      </c>
      <c r="AL33" s="5" t="str">
        <f t="shared" si="8"/>
        <v/>
      </c>
      <c r="AN33" s="5" t="str">
        <f t="shared" si="9"/>
        <v/>
      </c>
      <c r="AP33" s="5" t="str">
        <f t="shared" si="10"/>
        <v/>
      </c>
      <c r="AS33" s="5">
        <f t="shared" si="5"/>
        <v>6110.642499999999</v>
      </c>
      <c r="AT33" s="11">
        <f t="shared" si="6"/>
        <v>0.65979326631015311</v>
      </c>
      <c r="AU33" s="5">
        <f t="shared" si="11"/>
        <v>659.79326631015306</v>
      </c>
    </row>
    <row r="34" spans="1:47" x14ac:dyDescent="0.3">
      <c r="A34" s="1" t="s">
        <v>106</v>
      </c>
      <c r="B34" s="1" t="s">
        <v>107</v>
      </c>
      <c r="C34" s="1" t="s">
        <v>108</v>
      </c>
      <c r="D34" s="1" t="s">
        <v>109</v>
      </c>
      <c r="E34" s="1" t="s">
        <v>87</v>
      </c>
      <c r="F34" s="1" t="s">
        <v>69</v>
      </c>
      <c r="G34" s="1" t="s">
        <v>52</v>
      </c>
      <c r="H34" s="1" t="s">
        <v>53</v>
      </c>
      <c r="I34" s="2">
        <v>159.88999999999999</v>
      </c>
      <c r="J34" s="2">
        <v>42.01</v>
      </c>
      <c r="K34" s="2">
        <f t="shared" si="0"/>
        <v>2.42</v>
      </c>
      <c r="L34" s="2">
        <f t="shared" si="1"/>
        <v>0</v>
      </c>
      <c r="P34" s="6">
        <v>2.17</v>
      </c>
      <c r="Q34" s="5">
        <v>3415.8512500000002</v>
      </c>
      <c r="R34" s="7">
        <v>0.25</v>
      </c>
      <c r="S34" s="5">
        <v>166.25</v>
      </c>
      <c r="AL34" s="5" t="str">
        <f t="shared" si="8"/>
        <v/>
      </c>
      <c r="AN34" s="5" t="str">
        <f t="shared" si="9"/>
        <v/>
      </c>
      <c r="AP34" s="5" t="str">
        <f t="shared" si="10"/>
        <v/>
      </c>
      <c r="AS34" s="5">
        <f t="shared" si="5"/>
        <v>3582.1012500000002</v>
      </c>
      <c r="AT34" s="11">
        <f t="shared" si="6"/>
        <v>0.38677541420418271</v>
      </c>
      <c r="AU34" s="5">
        <f t="shared" si="11"/>
        <v>386.77541420418271</v>
      </c>
    </row>
    <row r="35" spans="1:47" x14ac:dyDescent="0.3">
      <c r="A35" s="1" t="s">
        <v>106</v>
      </c>
      <c r="B35" s="1" t="s">
        <v>107</v>
      </c>
      <c r="C35" s="1" t="s">
        <v>108</v>
      </c>
      <c r="D35" s="1" t="s">
        <v>109</v>
      </c>
      <c r="E35" s="1" t="s">
        <v>61</v>
      </c>
      <c r="F35" s="1" t="s">
        <v>69</v>
      </c>
      <c r="G35" s="1" t="s">
        <v>52</v>
      </c>
      <c r="H35" s="1" t="s">
        <v>53</v>
      </c>
      <c r="I35" s="2">
        <v>159.88999999999999</v>
      </c>
      <c r="J35" s="2">
        <v>0.04</v>
      </c>
      <c r="K35" s="2">
        <f t="shared" ref="K35:K59" si="12">SUM(N35,P35,R35,T35,V35,X35,Z35,AB35,AE35,AG35,AI35)</f>
        <v>0.02</v>
      </c>
      <c r="L35" s="2">
        <f t="shared" ref="L35:L59" si="13">SUM(M35,AD35,AK35,AM35,AO35,AQ35,AR35)</f>
        <v>0</v>
      </c>
      <c r="R35" s="7">
        <v>0.02</v>
      </c>
      <c r="S35" s="5">
        <v>11.4</v>
      </c>
      <c r="AL35" s="5" t="str">
        <f t="shared" si="8"/>
        <v/>
      </c>
      <c r="AN35" s="5" t="str">
        <f t="shared" si="9"/>
        <v/>
      </c>
      <c r="AP35" s="5" t="str">
        <f t="shared" si="10"/>
        <v/>
      </c>
      <c r="AS35" s="5">
        <f t="shared" ref="AS35:AS59" si="14">SUM(O35,Q35,S35,U35,W35,Y35,AA35,AC35,AF35,AH35,AJ35)</f>
        <v>11.4</v>
      </c>
      <c r="AT35" s="11">
        <f t="shared" ref="AT35:AT66" si="15">(AS35/$AS$67)*100</f>
        <v>1.2309087360184705E-3</v>
      </c>
      <c r="AU35" s="5">
        <f t="shared" si="11"/>
        <v>1.2309087360184705</v>
      </c>
    </row>
    <row r="36" spans="1:47" x14ac:dyDescent="0.3">
      <c r="A36" s="1" t="s">
        <v>106</v>
      </c>
      <c r="B36" s="1" t="s">
        <v>107</v>
      </c>
      <c r="C36" s="1" t="s">
        <v>108</v>
      </c>
      <c r="D36" s="1" t="s">
        <v>109</v>
      </c>
      <c r="E36" s="1" t="s">
        <v>88</v>
      </c>
      <c r="F36" s="1" t="s">
        <v>69</v>
      </c>
      <c r="G36" s="1" t="s">
        <v>52</v>
      </c>
      <c r="H36" s="1" t="s">
        <v>53</v>
      </c>
      <c r="I36" s="2">
        <v>159.88999999999999</v>
      </c>
      <c r="J36" s="2">
        <v>0.1</v>
      </c>
      <c r="K36" s="2">
        <f t="shared" si="12"/>
        <v>0.04</v>
      </c>
      <c r="L36" s="2">
        <f t="shared" si="13"/>
        <v>0</v>
      </c>
      <c r="P36" s="6">
        <v>0.04</v>
      </c>
      <c r="Q36" s="5">
        <v>62.965000000000003</v>
      </c>
      <c r="AL36" s="5" t="str">
        <f t="shared" si="8"/>
        <v/>
      </c>
      <c r="AN36" s="5" t="str">
        <f t="shared" si="9"/>
        <v/>
      </c>
      <c r="AP36" s="5" t="str">
        <f t="shared" si="10"/>
        <v/>
      </c>
      <c r="AS36" s="5">
        <f t="shared" si="14"/>
        <v>62.965000000000003</v>
      </c>
      <c r="AT36" s="11">
        <f t="shared" si="15"/>
        <v>6.7986112774914903E-3</v>
      </c>
      <c r="AU36" s="5">
        <f t="shared" si="11"/>
        <v>6.7986112774914904</v>
      </c>
    </row>
    <row r="37" spans="1:47" x14ac:dyDescent="0.3">
      <c r="A37" s="1" t="s">
        <v>110</v>
      </c>
      <c r="B37" s="1" t="s">
        <v>111</v>
      </c>
      <c r="C37" s="1" t="s">
        <v>112</v>
      </c>
      <c r="D37" s="1" t="s">
        <v>113</v>
      </c>
      <c r="E37" s="1" t="s">
        <v>75</v>
      </c>
      <c r="F37" s="1" t="s">
        <v>69</v>
      </c>
      <c r="G37" s="1" t="s">
        <v>52</v>
      </c>
      <c r="H37" s="1" t="s">
        <v>53</v>
      </c>
      <c r="I37" s="2">
        <v>194.53</v>
      </c>
      <c r="J37" s="2">
        <v>32.64</v>
      </c>
      <c r="K37" s="2">
        <f t="shared" si="12"/>
        <v>19.78</v>
      </c>
      <c r="L37" s="2">
        <f t="shared" si="13"/>
        <v>0</v>
      </c>
      <c r="R37" s="7">
        <v>12.76</v>
      </c>
      <c r="S37" s="5">
        <v>8485.4</v>
      </c>
      <c r="T37" s="8">
        <v>6.97</v>
      </c>
      <c r="U37" s="5">
        <v>1390.5150000000001</v>
      </c>
      <c r="Z37" s="9">
        <v>0.05</v>
      </c>
      <c r="AA37" s="5">
        <v>3.99</v>
      </c>
      <c r="AL37" s="5" t="str">
        <f t="shared" si="8"/>
        <v/>
      </c>
      <c r="AN37" s="5" t="str">
        <f t="shared" si="9"/>
        <v/>
      </c>
      <c r="AP37" s="5" t="str">
        <f t="shared" si="10"/>
        <v/>
      </c>
      <c r="AS37" s="5">
        <f t="shared" si="14"/>
        <v>9879.9049999999988</v>
      </c>
      <c r="AT37" s="11">
        <f t="shared" si="15"/>
        <v>1.0667773136432075</v>
      </c>
      <c r="AU37" s="5">
        <f t="shared" si="11"/>
        <v>1066.7773136432074</v>
      </c>
    </row>
    <row r="38" spans="1:47" x14ac:dyDescent="0.3">
      <c r="A38" s="1" t="s">
        <v>110</v>
      </c>
      <c r="B38" s="1" t="s">
        <v>111</v>
      </c>
      <c r="C38" s="1" t="s">
        <v>112</v>
      </c>
      <c r="D38" s="1" t="s">
        <v>113</v>
      </c>
      <c r="E38" s="1" t="s">
        <v>67</v>
      </c>
      <c r="F38" s="1" t="s">
        <v>69</v>
      </c>
      <c r="G38" s="1" t="s">
        <v>52</v>
      </c>
      <c r="H38" s="1" t="s">
        <v>53</v>
      </c>
      <c r="I38" s="2">
        <v>194.53</v>
      </c>
      <c r="J38" s="2">
        <v>0.17</v>
      </c>
      <c r="K38" s="2">
        <f t="shared" si="12"/>
        <v>0.17</v>
      </c>
      <c r="L38" s="2">
        <f t="shared" si="13"/>
        <v>0</v>
      </c>
      <c r="R38" s="7">
        <v>0.14000000000000001</v>
      </c>
      <c r="S38" s="5">
        <v>93.100000000000009</v>
      </c>
      <c r="T38" s="8">
        <v>0.03</v>
      </c>
      <c r="U38" s="5">
        <v>5.9849999999999994</v>
      </c>
      <c r="AL38" s="5" t="str">
        <f t="shared" si="8"/>
        <v/>
      </c>
      <c r="AN38" s="5" t="str">
        <f t="shared" si="9"/>
        <v/>
      </c>
      <c r="AP38" s="5" t="str">
        <f t="shared" si="10"/>
        <v/>
      </c>
      <c r="AS38" s="5">
        <f t="shared" si="14"/>
        <v>99.085000000000008</v>
      </c>
      <c r="AT38" s="11">
        <f t="shared" si="15"/>
        <v>1.069864843056054E-2</v>
      </c>
      <c r="AU38" s="5">
        <f t="shared" si="11"/>
        <v>10.69864843056054</v>
      </c>
    </row>
    <row r="39" spans="1:47" x14ac:dyDescent="0.3">
      <c r="A39" s="1" t="s">
        <v>110</v>
      </c>
      <c r="B39" s="1" t="s">
        <v>111</v>
      </c>
      <c r="C39" s="1" t="s">
        <v>112</v>
      </c>
      <c r="D39" s="1" t="s">
        <v>113</v>
      </c>
      <c r="E39" s="1" t="s">
        <v>56</v>
      </c>
      <c r="F39" s="1" t="s">
        <v>69</v>
      </c>
      <c r="G39" s="1" t="s">
        <v>52</v>
      </c>
      <c r="H39" s="1" t="s">
        <v>53</v>
      </c>
      <c r="I39" s="2">
        <v>194.53</v>
      </c>
      <c r="J39" s="2">
        <v>0.36</v>
      </c>
      <c r="K39" s="2">
        <f t="shared" si="12"/>
        <v>0.06</v>
      </c>
      <c r="L39" s="2">
        <f t="shared" si="13"/>
        <v>0</v>
      </c>
      <c r="R39" s="7">
        <v>0.06</v>
      </c>
      <c r="S39" s="5">
        <v>39.9</v>
      </c>
      <c r="AL39" s="5" t="str">
        <f t="shared" si="8"/>
        <v/>
      </c>
      <c r="AN39" s="5" t="str">
        <f t="shared" si="9"/>
        <v/>
      </c>
      <c r="AP39" s="5" t="str">
        <f t="shared" si="10"/>
        <v/>
      </c>
      <c r="AS39" s="5">
        <f t="shared" si="14"/>
        <v>39.9</v>
      </c>
      <c r="AT39" s="11">
        <f t="shared" si="15"/>
        <v>4.3081805760646465E-3</v>
      </c>
      <c r="AU39" s="5">
        <f t="shared" si="11"/>
        <v>4.3081805760646468</v>
      </c>
    </row>
    <row r="40" spans="1:47" x14ac:dyDescent="0.3">
      <c r="A40" s="1" t="s">
        <v>110</v>
      </c>
      <c r="B40" s="1" t="s">
        <v>111</v>
      </c>
      <c r="C40" s="1" t="s">
        <v>112</v>
      </c>
      <c r="D40" s="1" t="s">
        <v>113</v>
      </c>
      <c r="E40" s="1" t="s">
        <v>50</v>
      </c>
      <c r="F40" s="1" t="s">
        <v>69</v>
      </c>
      <c r="G40" s="1" t="s">
        <v>52</v>
      </c>
      <c r="H40" s="1" t="s">
        <v>53</v>
      </c>
      <c r="I40" s="2">
        <v>194.53</v>
      </c>
      <c r="J40" s="2">
        <v>38.67</v>
      </c>
      <c r="K40" s="2">
        <f t="shared" si="12"/>
        <v>3.23</v>
      </c>
      <c r="L40" s="2">
        <f t="shared" si="13"/>
        <v>0</v>
      </c>
      <c r="R40" s="7">
        <v>0.34</v>
      </c>
      <c r="S40" s="5">
        <v>226.1</v>
      </c>
      <c r="T40" s="8">
        <v>2.89</v>
      </c>
      <c r="U40" s="5">
        <v>576.55500000000006</v>
      </c>
      <c r="AL40" s="5" t="str">
        <f t="shared" si="8"/>
        <v/>
      </c>
      <c r="AN40" s="5" t="str">
        <f t="shared" si="9"/>
        <v/>
      </c>
      <c r="AP40" s="5" t="str">
        <f t="shared" si="10"/>
        <v/>
      </c>
      <c r="AS40" s="5">
        <f t="shared" si="14"/>
        <v>802.65500000000009</v>
      </c>
      <c r="AT40" s="11">
        <f t="shared" si="15"/>
        <v>8.666623258850048E-2</v>
      </c>
      <c r="AU40" s="5">
        <f t="shared" si="11"/>
        <v>86.666232588500478</v>
      </c>
    </row>
    <row r="41" spans="1:47" x14ac:dyDescent="0.3">
      <c r="A41" s="1" t="s">
        <v>114</v>
      </c>
      <c r="B41" s="1" t="s">
        <v>115</v>
      </c>
      <c r="C41" s="1" t="s">
        <v>116</v>
      </c>
      <c r="D41" s="1" t="s">
        <v>74</v>
      </c>
      <c r="E41" s="1" t="s">
        <v>75</v>
      </c>
      <c r="F41" s="1" t="s">
        <v>69</v>
      </c>
      <c r="G41" s="1" t="s">
        <v>52</v>
      </c>
      <c r="H41" s="1" t="s">
        <v>53</v>
      </c>
      <c r="I41" s="2">
        <v>30.45</v>
      </c>
      <c r="J41" s="2">
        <v>7.5</v>
      </c>
      <c r="K41" s="2">
        <f t="shared" si="12"/>
        <v>2.5099999999999998</v>
      </c>
      <c r="L41" s="2">
        <f t="shared" si="13"/>
        <v>0</v>
      </c>
      <c r="T41" s="8">
        <v>0.09</v>
      </c>
      <c r="U41" s="5">
        <v>17.954999999999998</v>
      </c>
      <c r="Z41" s="9">
        <v>1.39</v>
      </c>
      <c r="AA41" s="5">
        <v>110.922</v>
      </c>
      <c r="AB41" s="10">
        <v>1.03</v>
      </c>
      <c r="AC41" s="5">
        <v>73.974599999999995</v>
      </c>
      <c r="AL41" s="5" t="str">
        <f t="shared" si="8"/>
        <v/>
      </c>
      <c r="AN41" s="5" t="str">
        <f t="shared" si="9"/>
        <v/>
      </c>
      <c r="AP41" s="5" t="str">
        <f t="shared" si="10"/>
        <v/>
      </c>
      <c r="AS41" s="5">
        <f t="shared" si="14"/>
        <v>202.85160000000002</v>
      </c>
      <c r="AT41" s="11">
        <f t="shared" si="15"/>
        <v>2.1902790048712664E-2</v>
      </c>
      <c r="AU41" s="5">
        <f t="shared" si="11"/>
        <v>21.902790048712664</v>
      </c>
    </row>
    <row r="42" spans="1:47" x14ac:dyDescent="0.3">
      <c r="A42" s="1" t="s">
        <v>117</v>
      </c>
      <c r="B42" s="1" t="s">
        <v>118</v>
      </c>
      <c r="C42" s="1" t="s">
        <v>119</v>
      </c>
      <c r="D42" s="1" t="s">
        <v>120</v>
      </c>
      <c r="E42" s="1" t="s">
        <v>61</v>
      </c>
      <c r="F42" s="1" t="s">
        <v>69</v>
      </c>
      <c r="G42" s="1" t="s">
        <v>52</v>
      </c>
      <c r="H42" s="1" t="s">
        <v>53</v>
      </c>
      <c r="I42" s="2">
        <v>160</v>
      </c>
      <c r="J42" s="2">
        <v>36.96</v>
      </c>
      <c r="K42" s="2">
        <f t="shared" si="12"/>
        <v>35.869999999999997</v>
      </c>
      <c r="L42" s="2">
        <f t="shared" si="13"/>
        <v>1.06</v>
      </c>
      <c r="M42" s="3">
        <v>1.06</v>
      </c>
      <c r="P42" s="6">
        <v>0.12</v>
      </c>
      <c r="Q42" s="5">
        <v>188.89500000000001</v>
      </c>
      <c r="R42" s="7">
        <v>31.77</v>
      </c>
      <c r="S42" s="5">
        <v>18263.75</v>
      </c>
      <c r="T42" s="8">
        <v>3.98</v>
      </c>
      <c r="U42" s="5">
        <v>687.99</v>
      </c>
      <c r="AL42" s="5" t="str">
        <f t="shared" si="8"/>
        <v/>
      </c>
      <c r="AN42" s="5" t="str">
        <f t="shared" si="9"/>
        <v/>
      </c>
      <c r="AP42" s="5" t="str">
        <f t="shared" si="10"/>
        <v/>
      </c>
      <c r="AS42" s="5">
        <f t="shared" si="14"/>
        <v>19140.635000000002</v>
      </c>
      <c r="AT42" s="11">
        <f t="shared" si="15"/>
        <v>2.0666995468807805</v>
      </c>
      <c r="AU42" s="5">
        <f t="shared" si="11"/>
        <v>2066.6995468807804</v>
      </c>
    </row>
    <row r="43" spans="1:47" x14ac:dyDescent="0.3">
      <c r="A43" s="1" t="s">
        <v>117</v>
      </c>
      <c r="B43" s="1" t="s">
        <v>118</v>
      </c>
      <c r="C43" s="1" t="s">
        <v>119</v>
      </c>
      <c r="D43" s="1" t="s">
        <v>120</v>
      </c>
      <c r="E43" s="1" t="s">
        <v>88</v>
      </c>
      <c r="F43" s="1" t="s">
        <v>69</v>
      </c>
      <c r="G43" s="1" t="s">
        <v>52</v>
      </c>
      <c r="H43" s="1" t="s">
        <v>53</v>
      </c>
      <c r="I43" s="2">
        <v>160</v>
      </c>
      <c r="J43" s="2">
        <v>42.1</v>
      </c>
      <c r="K43" s="2">
        <f t="shared" si="12"/>
        <v>39.99</v>
      </c>
      <c r="L43" s="2">
        <f t="shared" si="13"/>
        <v>0</v>
      </c>
      <c r="N43" s="4">
        <v>1.1299999999999999</v>
      </c>
      <c r="O43" s="5">
        <v>2115.9250000000002</v>
      </c>
      <c r="P43" s="6">
        <v>16.61</v>
      </c>
      <c r="Q43" s="5">
        <v>26146.216250000001</v>
      </c>
      <c r="R43" s="7">
        <v>19.010000000000002</v>
      </c>
      <c r="S43" s="5">
        <v>12616</v>
      </c>
      <c r="T43" s="8">
        <v>3.14</v>
      </c>
      <c r="U43" s="5">
        <v>622.44000000000005</v>
      </c>
      <c r="Z43" s="9">
        <v>7.0000000000000007E-2</v>
      </c>
      <c r="AA43" s="5">
        <v>5.5860000000000003</v>
      </c>
      <c r="AB43" s="10">
        <v>0.03</v>
      </c>
      <c r="AC43" s="5">
        <v>2.1545999999999998</v>
      </c>
      <c r="AL43" s="5" t="str">
        <f t="shared" si="8"/>
        <v/>
      </c>
      <c r="AN43" s="5" t="str">
        <f t="shared" si="9"/>
        <v/>
      </c>
      <c r="AP43" s="5" t="str">
        <f t="shared" si="10"/>
        <v/>
      </c>
      <c r="AS43" s="5">
        <f t="shared" si="14"/>
        <v>41508.321850000008</v>
      </c>
      <c r="AT43" s="11">
        <f t="shared" si="15"/>
        <v>4.4818382440904703</v>
      </c>
      <c r="AU43" s="5">
        <f t="shared" si="11"/>
        <v>4481.8382440904707</v>
      </c>
    </row>
    <row r="44" spans="1:47" x14ac:dyDescent="0.3">
      <c r="A44" s="1" t="s">
        <v>117</v>
      </c>
      <c r="B44" s="1" t="s">
        <v>118</v>
      </c>
      <c r="C44" s="1" t="s">
        <v>119</v>
      </c>
      <c r="D44" s="1" t="s">
        <v>120</v>
      </c>
      <c r="E44" s="1" t="s">
        <v>75</v>
      </c>
      <c r="F44" s="1" t="s">
        <v>69</v>
      </c>
      <c r="G44" s="1" t="s">
        <v>52</v>
      </c>
      <c r="H44" s="1" t="s">
        <v>53</v>
      </c>
      <c r="I44" s="2">
        <v>160</v>
      </c>
      <c r="J44" s="2">
        <v>0.03</v>
      </c>
      <c r="K44" s="2">
        <f t="shared" si="12"/>
        <v>0.04</v>
      </c>
      <c r="L44" s="2">
        <f t="shared" si="13"/>
        <v>0</v>
      </c>
      <c r="R44" s="7">
        <v>0.01</v>
      </c>
      <c r="S44" s="5">
        <v>6.65</v>
      </c>
      <c r="T44" s="8">
        <v>0.01</v>
      </c>
      <c r="U44" s="5">
        <v>1.9950000000000001</v>
      </c>
      <c r="Z44" s="9">
        <v>0.01</v>
      </c>
      <c r="AA44" s="5">
        <v>0.79800000000000004</v>
      </c>
      <c r="AB44" s="10">
        <v>0.01</v>
      </c>
      <c r="AC44" s="5">
        <v>0.71819999999999995</v>
      </c>
      <c r="AL44" s="5" t="str">
        <f t="shared" si="8"/>
        <v/>
      </c>
      <c r="AN44" s="5" t="str">
        <f t="shared" si="9"/>
        <v/>
      </c>
      <c r="AP44" s="5" t="str">
        <f t="shared" si="10"/>
        <v/>
      </c>
      <c r="AS44" s="5">
        <f t="shared" si="14"/>
        <v>10.161199999999999</v>
      </c>
      <c r="AT44" s="11">
        <f t="shared" si="15"/>
        <v>1.0971499867044633E-3</v>
      </c>
      <c r="AU44" s="5">
        <f t="shared" si="11"/>
        <v>1.0971499867044634</v>
      </c>
    </row>
    <row r="45" spans="1:47" x14ac:dyDescent="0.3">
      <c r="A45" s="1" t="s">
        <v>117</v>
      </c>
      <c r="B45" s="1" t="s">
        <v>118</v>
      </c>
      <c r="C45" s="1" t="s">
        <v>119</v>
      </c>
      <c r="D45" s="1" t="s">
        <v>120</v>
      </c>
      <c r="E45" s="1" t="s">
        <v>68</v>
      </c>
      <c r="F45" s="1" t="s">
        <v>69</v>
      </c>
      <c r="G45" s="1" t="s">
        <v>52</v>
      </c>
      <c r="H45" s="1" t="s">
        <v>53</v>
      </c>
      <c r="I45" s="2">
        <v>160</v>
      </c>
      <c r="J45" s="2">
        <v>41.76</v>
      </c>
      <c r="K45" s="2">
        <f t="shared" si="12"/>
        <v>39.989999999999995</v>
      </c>
      <c r="L45" s="2">
        <f t="shared" si="13"/>
        <v>0</v>
      </c>
      <c r="N45" s="4">
        <v>2.87</v>
      </c>
      <c r="O45" s="5">
        <v>5374.0749999999998</v>
      </c>
      <c r="P45" s="6">
        <v>14.87</v>
      </c>
      <c r="Q45" s="5">
        <v>23407.23875</v>
      </c>
      <c r="R45" s="7">
        <v>21.86</v>
      </c>
      <c r="S45" s="5">
        <v>13425.4</v>
      </c>
      <c r="T45" s="8">
        <v>0.39</v>
      </c>
      <c r="U45" s="5">
        <v>76.949999999999989</v>
      </c>
      <c r="AL45" s="5" t="str">
        <f t="shared" si="8"/>
        <v/>
      </c>
      <c r="AN45" s="5" t="str">
        <f t="shared" si="9"/>
        <v/>
      </c>
      <c r="AP45" s="5" t="str">
        <f t="shared" si="10"/>
        <v/>
      </c>
      <c r="AS45" s="5">
        <f t="shared" si="14"/>
        <v>42283.66375</v>
      </c>
      <c r="AT45" s="11">
        <f t="shared" si="15"/>
        <v>4.5655553597142555</v>
      </c>
      <c r="AU45" s="5">
        <f t="shared" si="11"/>
        <v>4565.5553597142552</v>
      </c>
    </row>
    <row r="46" spans="1:47" x14ac:dyDescent="0.3">
      <c r="A46" s="1" t="s">
        <v>117</v>
      </c>
      <c r="B46" s="1" t="s">
        <v>118</v>
      </c>
      <c r="C46" s="1" t="s">
        <v>119</v>
      </c>
      <c r="D46" s="1" t="s">
        <v>120</v>
      </c>
      <c r="E46" s="1" t="s">
        <v>58</v>
      </c>
      <c r="F46" s="1" t="s">
        <v>69</v>
      </c>
      <c r="G46" s="1" t="s">
        <v>52</v>
      </c>
      <c r="H46" s="1" t="s">
        <v>53</v>
      </c>
      <c r="I46" s="2">
        <v>160</v>
      </c>
      <c r="J46" s="2">
        <v>35.6</v>
      </c>
      <c r="K46" s="2">
        <f t="shared" si="12"/>
        <v>35.589999999999996</v>
      </c>
      <c r="L46" s="2">
        <f t="shared" si="13"/>
        <v>0</v>
      </c>
      <c r="P46" s="6">
        <v>6.06</v>
      </c>
      <c r="Q46" s="5">
        <v>6815.9612500000003</v>
      </c>
      <c r="R46" s="7">
        <v>27.98</v>
      </c>
      <c r="S46" s="5">
        <v>14712.65</v>
      </c>
      <c r="T46" s="8">
        <v>1.55</v>
      </c>
      <c r="U46" s="5">
        <v>250.51499999999999</v>
      </c>
      <c r="AL46" s="5" t="str">
        <f t="shared" si="8"/>
        <v/>
      </c>
      <c r="AN46" s="5" t="str">
        <f t="shared" si="9"/>
        <v/>
      </c>
      <c r="AP46" s="5" t="str">
        <f t="shared" si="10"/>
        <v/>
      </c>
      <c r="AS46" s="5">
        <f t="shared" si="14"/>
        <v>21779.126250000001</v>
      </c>
      <c r="AT46" s="11">
        <f t="shared" si="15"/>
        <v>2.3515891898222976</v>
      </c>
      <c r="AU46" s="5">
        <f t="shared" si="11"/>
        <v>2351.5891898222976</v>
      </c>
    </row>
    <row r="47" spans="1:47" x14ac:dyDescent="0.3">
      <c r="A47" s="1" t="s">
        <v>121</v>
      </c>
      <c r="B47" s="1" t="s">
        <v>122</v>
      </c>
      <c r="C47" s="1" t="s">
        <v>123</v>
      </c>
      <c r="D47" s="1" t="s">
        <v>124</v>
      </c>
      <c r="E47" s="1" t="s">
        <v>67</v>
      </c>
      <c r="F47" s="1" t="s">
        <v>69</v>
      </c>
      <c r="G47" s="1" t="s">
        <v>52</v>
      </c>
      <c r="H47" s="1" t="s">
        <v>53</v>
      </c>
      <c r="I47" s="2">
        <v>80</v>
      </c>
      <c r="J47" s="2">
        <v>39.049999999999997</v>
      </c>
      <c r="K47" s="2">
        <f t="shared" si="12"/>
        <v>38.28</v>
      </c>
      <c r="L47" s="2">
        <f t="shared" si="13"/>
        <v>0</v>
      </c>
      <c r="P47" s="6">
        <v>9.4600000000000009</v>
      </c>
      <c r="Q47" s="5">
        <v>14891.2225</v>
      </c>
      <c r="R47" s="7">
        <v>26.36</v>
      </c>
      <c r="S47" s="5">
        <v>17529.400000000001</v>
      </c>
      <c r="T47" s="8">
        <v>2.46</v>
      </c>
      <c r="U47" s="5">
        <v>490.77</v>
      </c>
      <c r="AL47" s="5" t="str">
        <f t="shared" si="8"/>
        <v/>
      </c>
      <c r="AN47" s="5" t="str">
        <f t="shared" si="9"/>
        <v/>
      </c>
      <c r="AP47" s="5" t="str">
        <f t="shared" si="10"/>
        <v/>
      </c>
      <c r="AS47" s="5">
        <f t="shared" si="14"/>
        <v>32911.392500000002</v>
      </c>
      <c r="AT47" s="11">
        <f t="shared" si="15"/>
        <v>3.5535895212967343</v>
      </c>
      <c r="AU47" s="5">
        <f t="shared" si="11"/>
        <v>3553.5895212967343</v>
      </c>
    </row>
    <row r="48" spans="1:47" x14ac:dyDescent="0.3">
      <c r="A48" s="1" t="s">
        <v>121</v>
      </c>
      <c r="B48" s="1" t="s">
        <v>122</v>
      </c>
      <c r="C48" s="1" t="s">
        <v>123</v>
      </c>
      <c r="D48" s="1" t="s">
        <v>124</v>
      </c>
      <c r="E48" s="1" t="s">
        <v>56</v>
      </c>
      <c r="F48" s="1" t="s">
        <v>69</v>
      </c>
      <c r="G48" s="1" t="s">
        <v>52</v>
      </c>
      <c r="H48" s="1" t="s">
        <v>53</v>
      </c>
      <c r="I48" s="2">
        <v>80</v>
      </c>
      <c r="J48" s="2">
        <v>38.65</v>
      </c>
      <c r="K48" s="2">
        <f t="shared" si="12"/>
        <v>3.1399999999999997</v>
      </c>
      <c r="L48" s="2">
        <f t="shared" si="13"/>
        <v>0</v>
      </c>
      <c r="P48" s="6">
        <v>0.09</v>
      </c>
      <c r="Q48" s="5">
        <v>141.67124999999999</v>
      </c>
      <c r="R48" s="7">
        <v>3.05</v>
      </c>
      <c r="S48" s="5">
        <v>2028.25</v>
      </c>
      <c r="AL48" s="5" t="str">
        <f t="shared" si="8"/>
        <v/>
      </c>
      <c r="AN48" s="5" t="str">
        <f t="shared" si="9"/>
        <v/>
      </c>
      <c r="AP48" s="5" t="str">
        <f t="shared" si="10"/>
        <v/>
      </c>
      <c r="AS48" s="5">
        <f t="shared" si="14"/>
        <v>2169.9212499999999</v>
      </c>
      <c r="AT48" s="11">
        <f t="shared" si="15"/>
        <v>0.23429605465764203</v>
      </c>
      <c r="AU48" s="5">
        <f t="shared" si="11"/>
        <v>234.29605465764203</v>
      </c>
    </row>
    <row r="49" spans="1:47" x14ac:dyDescent="0.3">
      <c r="A49" s="1" t="s">
        <v>125</v>
      </c>
      <c r="B49" s="1" t="s">
        <v>93</v>
      </c>
      <c r="C49" s="1" t="s">
        <v>94</v>
      </c>
      <c r="D49" s="1" t="s">
        <v>95</v>
      </c>
      <c r="E49" s="1" t="s">
        <v>70</v>
      </c>
      <c r="F49" s="1" t="s">
        <v>51</v>
      </c>
      <c r="G49" s="1" t="s">
        <v>52</v>
      </c>
      <c r="H49" s="1" t="s">
        <v>53</v>
      </c>
      <c r="I49" s="2">
        <v>160</v>
      </c>
      <c r="J49" s="2">
        <v>34.770000000000003</v>
      </c>
      <c r="K49" s="2">
        <f t="shared" si="12"/>
        <v>33.659999999999997</v>
      </c>
      <c r="L49" s="2">
        <f t="shared" si="13"/>
        <v>1.1000000000000001</v>
      </c>
      <c r="N49" s="4">
        <v>2.67</v>
      </c>
      <c r="O49" s="5">
        <v>3616.6</v>
      </c>
      <c r="P49" s="6">
        <v>14.24</v>
      </c>
      <c r="Q49" s="5">
        <v>16800.411250000001</v>
      </c>
      <c r="R49" s="7">
        <v>16.75</v>
      </c>
      <c r="S49" s="5">
        <v>8637.4</v>
      </c>
      <c r="AL49" s="5" t="str">
        <f t="shared" si="8"/>
        <v/>
      </c>
      <c r="AM49" s="3">
        <v>0.44</v>
      </c>
      <c r="AN49" s="5">
        <f t="shared" si="9"/>
        <v>2042.92</v>
      </c>
      <c r="AP49" s="5" t="str">
        <f t="shared" si="10"/>
        <v/>
      </c>
      <c r="AQ49" s="2">
        <v>0.66</v>
      </c>
      <c r="AS49" s="5">
        <f t="shared" si="14"/>
        <v>29054.411249999997</v>
      </c>
      <c r="AT49" s="11">
        <f t="shared" si="15"/>
        <v>3.1371340901314317</v>
      </c>
      <c r="AU49" s="5">
        <f t="shared" si="11"/>
        <v>3137.134090131432</v>
      </c>
    </row>
    <row r="50" spans="1:47" x14ac:dyDescent="0.3">
      <c r="A50" s="1" t="s">
        <v>125</v>
      </c>
      <c r="B50" s="1" t="s">
        <v>93</v>
      </c>
      <c r="C50" s="1" t="s">
        <v>94</v>
      </c>
      <c r="D50" s="1" t="s">
        <v>95</v>
      </c>
      <c r="E50" s="1" t="s">
        <v>63</v>
      </c>
      <c r="F50" s="1" t="s">
        <v>51</v>
      </c>
      <c r="G50" s="1" t="s">
        <v>52</v>
      </c>
      <c r="H50" s="1" t="s">
        <v>53</v>
      </c>
      <c r="I50" s="2">
        <v>160</v>
      </c>
      <c r="J50" s="2">
        <v>41.76</v>
      </c>
      <c r="K50" s="2">
        <f t="shared" si="12"/>
        <v>38.849999999999994</v>
      </c>
      <c r="L50" s="2">
        <f t="shared" si="13"/>
        <v>1.1500000000000001</v>
      </c>
      <c r="N50" s="4">
        <v>7.2799999999999994</v>
      </c>
      <c r="O50" s="5">
        <v>9712.9249999999993</v>
      </c>
      <c r="P50" s="6">
        <v>17.73</v>
      </c>
      <c r="Q50" s="5">
        <v>22575.201249999998</v>
      </c>
      <c r="R50" s="7">
        <v>13.84</v>
      </c>
      <c r="S50" s="5">
        <v>7551.55</v>
      </c>
      <c r="AL50" s="5" t="str">
        <f t="shared" si="8"/>
        <v/>
      </c>
      <c r="AM50" s="3">
        <v>0.50000000000000011</v>
      </c>
      <c r="AN50" s="5">
        <f t="shared" si="9"/>
        <v>2321.5000000000005</v>
      </c>
      <c r="AP50" s="5" t="str">
        <f t="shared" si="10"/>
        <v/>
      </c>
      <c r="AQ50" s="2">
        <v>0.65</v>
      </c>
      <c r="AS50" s="5">
        <f t="shared" si="14"/>
        <v>39839.676249999997</v>
      </c>
      <c r="AT50" s="11">
        <f t="shared" si="15"/>
        <v>4.3016671523046117</v>
      </c>
      <c r="AU50" s="5">
        <f t="shared" si="11"/>
        <v>4301.6671523046116</v>
      </c>
    </row>
    <row r="51" spans="1:47" x14ac:dyDescent="0.3">
      <c r="A51" s="1" t="s">
        <v>125</v>
      </c>
      <c r="B51" s="1" t="s">
        <v>93</v>
      </c>
      <c r="C51" s="1" t="s">
        <v>94</v>
      </c>
      <c r="D51" s="1" t="s">
        <v>95</v>
      </c>
      <c r="E51" s="1" t="s">
        <v>87</v>
      </c>
      <c r="F51" s="1" t="s">
        <v>51</v>
      </c>
      <c r="G51" s="1" t="s">
        <v>52</v>
      </c>
      <c r="H51" s="1" t="s">
        <v>53</v>
      </c>
      <c r="I51" s="2">
        <v>160</v>
      </c>
      <c r="J51" s="2">
        <v>43.01</v>
      </c>
      <c r="K51" s="2">
        <f t="shared" si="12"/>
        <v>24.22</v>
      </c>
      <c r="L51" s="2">
        <f t="shared" si="13"/>
        <v>1.32</v>
      </c>
      <c r="P51" s="6">
        <v>18.22</v>
      </c>
      <c r="Q51" s="5">
        <v>25932.584999999999</v>
      </c>
      <c r="R51" s="7">
        <v>6</v>
      </c>
      <c r="S51" s="5">
        <v>3420</v>
      </c>
      <c r="AL51" s="5" t="str">
        <f t="shared" si="8"/>
        <v/>
      </c>
      <c r="AM51" s="3">
        <v>0.52</v>
      </c>
      <c r="AN51" s="5">
        <f t="shared" si="9"/>
        <v>2414.36</v>
      </c>
      <c r="AP51" s="5" t="str">
        <f t="shared" si="10"/>
        <v/>
      </c>
      <c r="AQ51" s="2">
        <v>0.8</v>
      </c>
      <c r="AS51" s="5">
        <f t="shared" si="14"/>
        <v>29352.584999999999</v>
      </c>
      <c r="AT51" s="11">
        <f t="shared" si="15"/>
        <v>3.1693292369495363</v>
      </c>
      <c r="AU51" s="5">
        <f t="shared" si="11"/>
        <v>3169.3292369495362</v>
      </c>
    </row>
    <row r="52" spans="1:47" x14ac:dyDescent="0.3">
      <c r="A52" s="1" t="s">
        <v>125</v>
      </c>
      <c r="B52" s="1" t="s">
        <v>93</v>
      </c>
      <c r="C52" s="1" t="s">
        <v>94</v>
      </c>
      <c r="D52" s="1" t="s">
        <v>95</v>
      </c>
      <c r="E52" s="1" t="s">
        <v>60</v>
      </c>
      <c r="F52" s="1" t="s">
        <v>51</v>
      </c>
      <c r="G52" s="1" t="s">
        <v>52</v>
      </c>
      <c r="H52" s="1" t="s">
        <v>53</v>
      </c>
      <c r="I52" s="2">
        <v>160</v>
      </c>
      <c r="J52" s="2">
        <v>35.619999999999997</v>
      </c>
      <c r="K52" s="2">
        <f t="shared" si="12"/>
        <v>34.47</v>
      </c>
      <c r="L52" s="2">
        <f t="shared" si="13"/>
        <v>1.1200000000000001</v>
      </c>
      <c r="N52" s="4">
        <v>7.02</v>
      </c>
      <c r="O52" s="5">
        <v>11267.1</v>
      </c>
      <c r="P52" s="6">
        <v>26.27</v>
      </c>
      <c r="Q52" s="5">
        <v>35440.300000000003</v>
      </c>
      <c r="R52" s="7">
        <v>1.18</v>
      </c>
      <c r="S52" s="5">
        <v>672.59999999999991</v>
      </c>
      <c r="AL52" s="5" t="str">
        <f t="shared" si="8"/>
        <v/>
      </c>
      <c r="AM52" s="3">
        <v>0.44</v>
      </c>
      <c r="AN52" s="5">
        <f t="shared" si="9"/>
        <v>2042.92</v>
      </c>
      <c r="AP52" s="5" t="str">
        <f t="shared" si="10"/>
        <v/>
      </c>
      <c r="AQ52" s="2">
        <v>0.68</v>
      </c>
      <c r="AS52" s="5">
        <f t="shared" si="14"/>
        <v>47380</v>
      </c>
      <c r="AT52" s="11">
        <f t="shared" si="15"/>
        <v>5.1158294660136079</v>
      </c>
      <c r="AU52" s="5">
        <f t="shared" si="11"/>
        <v>5115.829466013608</v>
      </c>
    </row>
    <row r="53" spans="1:47" x14ac:dyDescent="0.3">
      <c r="A53" s="1" t="s">
        <v>126</v>
      </c>
      <c r="B53" s="1" t="s">
        <v>127</v>
      </c>
      <c r="C53" s="1" t="s">
        <v>128</v>
      </c>
      <c r="D53" s="1" t="s">
        <v>74</v>
      </c>
      <c r="E53" s="1" t="s">
        <v>65</v>
      </c>
      <c r="F53" s="1" t="s">
        <v>69</v>
      </c>
      <c r="G53" s="1" t="s">
        <v>52</v>
      </c>
      <c r="H53" s="1" t="s">
        <v>53</v>
      </c>
      <c r="I53" s="2">
        <v>80</v>
      </c>
      <c r="J53" s="2">
        <v>39.020000000000003</v>
      </c>
      <c r="K53" s="2">
        <f t="shared" si="12"/>
        <v>10.799999999999999</v>
      </c>
      <c r="L53" s="2">
        <f t="shared" si="13"/>
        <v>0</v>
      </c>
      <c r="P53" s="6">
        <v>1.79</v>
      </c>
      <c r="Q53" s="5">
        <v>2817.6837500000001</v>
      </c>
      <c r="R53" s="7">
        <v>6.68</v>
      </c>
      <c r="S53" s="5">
        <v>4442.2</v>
      </c>
      <c r="T53" s="8">
        <v>1.01</v>
      </c>
      <c r="U53" s="5">
        <v>201.495</v>
      </c>
      <c r="AB53" s="10">
        <v>1.32</v>
      </c>
      <c r="AC53" s="5">
        <v>94.802399999999992</v>
      </c>
      <c r="AL53" s="5" t="str">
        <f t="shared" si="8"/>
        <v/>
      </c>
      <c r="AN53" s="5" t="str">
        <f t="shared" si="9"/>
        <v/>
      </c>
      <c r="AP53" s="5" t="str">
        <f t="shared" si="10"/>
        <v/>
      </c>
      <c r="AS53" s="5">
        <f t="shared" si="14"/>
        <v>7556.1811499999994</v>
      </c>
      <c r="AT53" s="11">
        <f t="shared" si="15"/>
        <v>0.81587450776079762</v>
      </c>
      <c r="AU53" s="5">
        <f t="shared" si="11"/>
        <v>815.87450776079754</v>
      </c>
    </row>
    <row r="54" spans="1:47" x14ac:dyDescent="0.3">
      <c r="A54" s="1" t="s">
        <v>126</v>
      </c>
      <c r="B54" s="1" t="s">
        <v>127</v>
      </c>
      <c r="C54" s="1" t="s">
        <v>128</v>
      </c>
      <c r="D54" s="1" t="s">
        <v>74</v>
      </c>
      <c r="E54" s="1" t="s">
        <v>64</v>
      </c>
      <c r="F54" s="1" t="s">
        <v>51</v>
      </c>
      <c r="G54" s="1" t="s">
        <v>52</v>
      </c>
      <c r="H54" s="1" t="s">
        <v>53</v>
      </c>
      <c r="I54" s="2">
        <v>80</v>
      </c>
      <c r="J54" s="2">
        <v>38.979999999999997</v>
      </c>
      <c r="K54" s="2">
        <f t="shared" si="12"/>
        <v>38.980000000000004</v>
      </c>
      <c r="L54" s="2">
        <f t="shared" si="13"/>
        <v>0</v>
      </c>
      <c r="N54" s="4">
        <v>6.79</v>
      </c>
      <c r="O54" s="5">
        <v>12751.725</v>
      </c>
      <c r="P54" s="6">
        <v>22.78</v>
      </c>
      <c r="Q54" s="5">
        <v>36342.048750000002</v>
      </c>
      <c r="R54" s="7">
        <v>7.67</v>
      </c>
      <c r="S54" s="5">
        <v>5160.4000000000005</v>
      </c>
      <c r="T54" s="8">
        <v>1.74</v>
      </c>
      <c r="U54" s="5">
        <v>347.13</v>
      </c>
      <c r="AL54" s="5" t="str">
        <f t="shared" si="8"/>
        <v/>
      </c>
      <c r="AN54" s="5" t="str">
        <f t="shared" si="9"/>
        <v/>
      </c>
      <c r="AP54" s="5" t="str">
        <f t="shared" si="10"/>
        <v/>
      </c>
      <c r="AS54" s="5">
        <f t="shared" si="14"/>
        <v>54601.303749999999</v>
      </c>
      <c r="AT54" s="11">
        <f t="shared" si="15"/>
        <v>5.8955457705151817</v>
      </c>
      <c r="AU54" s="5">
        <f t="shared" si="11"/>
        <v>5895.5457705151812</v>
      </c>
    </row>
    <row r="55" spans="1:47" x14ac:dyDescent="0.3">
      <c r="A55" s="1" t="s">
        <v>129</v>
      </c>
      <c r="B55" s="1" t="s">
        <v>130</v>
      </c>
      <c r="C55" s="1" t="s">
        <v>131</v>
      </c>
      <c r="D55" s="1" t="s">
        <v>132</v>
      </c>
      <c r="E55" s="1" t="s">
        <v>83</v>
      </c>
      <c r="F55" s="1" t="s">
        <v>51</v>
      </c>
      <c r="G55" s="1" t="s">
        <v>52</v>
      </c>
      <c r="H55" s="1" t="s">
        <v>53</v>
      </c>
      <c r="I55" s="2">
        <v>80</v>
      </c>
      <c r="J55" s="2">
        <v>40</v>
      </c>
      <c r="K55" s="2">
        <f t="shared" si="12"/>
        <v>15.049999999999999</v>
      </c>
      <c r="L55" s="2">
        <f t="shared" si="13"/>
        <v>0</v>
      </c>
      <c r="N55" s="4">
        <v>0.01</v>
      </c>
      <c r="O55" s="5">
        <v>21.4</v>
      </c>
      <c r="P55" s="6">
        <v>8.34</v>
      </c>
      <c r="Q55" s="5">
        <v>14086.17</v>
      </c>
      <c r="R55" s="7">
        <v>5.9999999999999991</v>
      </c>
      <c r="S55" s="5">
        <v>4513.45</v>
      </c>
      <c r="T55" s="8">
        <v>0.15</v>
      </c>
      <c r="U55" s="5">
        <v>34.200000000000003</v>
      </c>
      <c r="AB55" s="10">
        <v>0.55000000000000004</v>
      </c>
      <c r="AC55" s="5">
        <v>41.245199999999997</v>
      </c>
      <c r="AL55" s="5" t="str">
        <f t="shared" si="8"/>
        <v/>
      </c>
      <c r="AN55" s="5" t="str">
        <f t="shared" si="9"/>
        <v/>
      </c>
      <c r="AP55" s="5" t="str">
        <f t="shared" si="10"/>
        <v/>
      </c>
      <c r="AS55" s="5">
        <f t="shared" si="14"/>
        <v>18696.465200000002</v>
      </c>
      <c r="AT55" s="11">
        <f t="shared" si="15"/>
        <v>2.0187405567846777</v>
      </c>
      <c r="AU55" s="5">
        <f t="shared" si="11"/>
        <v>2018.7405567846774</v>
      </c>
    </row>
    <row r="56" spans="1:47" x14ac:dyDescent="0.3">
      <c r="A56" s="1" t="s">
        <v>129</v>
      </c>
      <c r="B56" s="1" t="s">
        <v>130</v>
      </c>
      <c r="C56" s="1" t="s">
        <v>131</v>
      </c>
      <c r="D56" s="1" t="s">
        <v>132</v>
      </c>
      <c r="E56" s="1" t="s">
        <v>54</v>
      </c>
      <c r="F56" s="1" t="s">
        <v>51</v>
      </c>
      <c r="G56" s="1" t="s">
        <v>52</v>
      </c>
      <c r="H56" s="1" t="s">
        <v>53</v>
      </c>
      <c r="I56" s="2">
        <v>80</v>
      </c>
      <c r="J56" s="2">
        <v>40</v>
      </c>
      <c r="K56" s="2">
        <f t="shared" si="12"/>
        <v>31.69</v>
      </c>
      <c r="L56" s="2">
        <f t="shared" si="13"/>
        <v>0</v>
      </c>
      <c r="P56" s="6">
        <v>6.55</v>
      </c>
      <c r="Q56" s="5">
        <v>10310.518749999999</v>
      </c>
      <c r="R56" s="7">
        <v>24.34</v>
      </c>
      <c r="S56" s="5">
        <v>16186.1</v>
      </c>
      <c r="AB56" s="10">
        <v>0.8</v>
      </c>
      <c r="AC56" s="5">
        <v>57.456000000000003</v>
      </c>
      <c r="AL56" s="5" t="str">
        <f t="shared" si="8"/>
        <v/>
      </c>
      <c r="AN56" s="5" t="str">
        <f t="shared" si="9"/>
        <v/>
      </c>
      <c r="AP56" s="5" t="str">
        <f t="shared" si="10"/>
        <v/>
      </c>
      <c r="AS56" s="5">
        <f t="shared" si="14"/>
        <v>26554.07475</v>
      </c>
      <c r="AT56" s="11">
        <f t="shared" si="15"/>
        <v>2.8671616304089897</v>
      </c>
      <c r="AU56" s="5">
        <f t="shared" si="11"/>
        <v>2867.1616304089898</v>
      </c>
    </row>
    <row r="57" spans="1:47" x14ac:dyDescent="0.3">
      <c r="A57" s="1" t="s">
        <v>133</v>
      </c>
      <c r="B57" s="1" t="s">
        <v>134</v>
      </c>
      <c r="C57" s="1" t="s">
        <v>135</v>
      </c>
      <c r="D57" s="1" t="s">
        <v>74</v>
      </c>
      <c r="E57" s="1" t="s">
        <v>50</v>
      </c>
      <c r="F57" s="1" t="s">
        <v>51</v>
      </c>
      <c r="G57" s="1" t="s">
        <v>52</v>
      </c>
      <c r="H57" s="1" t="s">
        <v>53</v>
      </c>
      <c r="I57" s="2">
        <v>120</v>
      </c>
      <c r="J57" s="2">
        <v>39.979999999999997</v>
      </c>
      <c r="K57" s="2">
        <f t="shared" si="12"/>
        <v>0.87</v>
      </c>
      <c r="L57" s="2">
        <f t="shared" si="13"/>
        <v>0</v>
      </c>
      <c r="R57" s="7">
        <v>0.87</v>
      </c>
      <c r="S57" s="5">
        <v>578.54999999999995</v>
      </c>
      <c r="AL57" s="5" t="str">
        <f t="shared" si="8"/>
        <v/>
      </c>
      <c r="AN57" s="5" t="str">
        <f t="shared" si="9"/>
        <v/>
      </c>
      <c r="AP57" s="5" t="str">
        <f t="shared" si="10"/>
        <v/>
      </c>
      <c r="AS57" s="5">
        <f t="shared" si="14"/>
        <v>578.54999999999995</v>
      </c>
      <c r="AT57" s="11">
        <f t="shared" si="15"/>
        <v>6.246861835293737E-2</v>
      </c>
      <c r="AU57" s="5">
        <f t="shared" si="11"/>
        <v>62.468618352937369</v>
      </c>
    </row>
    <row r="58" spans="1:47" x14ac:dyDescent="0.3">
      <c r="A58" s="1" t="s">
        <v>136</v>
      </c>
      <c r="B58" s="1" t="s">
        <v>137</v>
      </c>
      <c r="C58" s="1" t="s">
        <v>138</v>
      </c>
      <c r="D58" s="1" t="s">
        <v>74</v>
      </c>
      <c r="E58" s="1" t="s">
        <v>58</v>
      </c>
      <c r="F58" s="1" t="s">
        <v>51</v>
      </c>
      <c r="G58" s="1" t="s">
        <v>52</v>
      </c>
      <c r="H58" s="1" t="s">
        <v>53</v>
      </c>
      <c r="I58" s="2">
        <v>160</v>
      </c>
      <c r="J58" s="2">
        <v>34.01</v>
      </c>
      <c r="K58" s="2">
        <f t="shared" si="12"/>
        <v>0.49</v>
      </c>
      <c r="L58" s="2">
        <f t="shared" si="13"/>
        <v>0</v>
      </c>
      <c r="Z58" s="9">
        <v>0.48</v>
      </c>
      <c r="AA58" s="5">
        <v>32.832000000000001</v>
      </c>
      <c r="AB58" s="10">
        <v>0.01</v>
      </c>
      <c r="AC58" s="5">
        <v>0.61560000000000004</v>
      </c>
      <c r="AL58" s="5" t="str">
        <f t="shared" si="8"/>
        <v/>
      </c>
      <c r="AN58" s="5" t="str">
        <f t="shared" si="9"/>
        <v/>
      </c>
      <c r="AP58" s="5" t="str">
        <f t="shared" si="10"/>
        <v/>
      </c>
      <c r="AS58" s="5">
        <f t="shared" si="14"/>
        <v>33.447600000000001</v>
      </c>
      <c r="AT58" s="11">
        <f t="shared" si="15"/>
        <v>3.6114862314781922E-3</v>
      </c>
      <c r="AU58" s="5">
        <f t="shared" si="11"/>
        <v>3.6114862314781924</v>
      </c>
    </row>
    <row r="59" spans="1:47" x14ac:dyDescent="0.3">
      <c r="A59" s="1" t="s">
        <v>136</v>
      </c>
      <c r="B59" s="1" t="s">
        <v>137</v>
      </c>
      <c r="C59" s="1" t="s">
        <v>138</v>
      </c>
      <c r="D59" s="1" t="s">
        <v>74</v>
      </c>
      <c r="E59" s="1" t="s">
        <v>61</v>
      </c>
      <c r="F59" s="1" t="s">
        <v>51</v>
      </c>
      <c r="G59" s="1" t="s">
        <v>52</v>
      </c>
      <c r="H59" s="1" t="s">
        <v>53</v>
      </c>
      <c r="I59" s="2">
        <v>160</v>
      </c>
      <c r="J59" s="2">
        <v>35.64</v>
      </c>
      <c r="K59" s="2">
        <f t="shared" si="12"/>
        <v>20.64</v>
      </c>
      <c r="L59" s="2">
        <f t="shared" si="13"/>
        <v>0</v>
      </c>
      <c r="N59" s="4">
        <v>1.43</v>
      </c>
      <c r="O59" s="5">
        <v>2295.15</v>
      </c>
      <c r="P59" s="6">
        <v>10.119999999999999</v>
      </c>
      <c r="Q59" s="5">
        <v>13654.41</v>
      </c>
      <c r="R59" s="7">
        <v>5.27</v>
      </c>
      <c r="S59" s="5">
        <v>3003.9</v>
      </c>
      <c r="T59" s="8">
        <v>0.46</v>
      </c>
      <c r="U59" s="5">
        <v>78.66</v>
      </c>
      <c r="Z59" s="9">
        <v>1.41</v>
      </c>
      <c r="AA59" s="5">
        <v>96.444000000000003</v>
      </c>
      <c r="AB59" s="10">
        <v>1.95</v>
      </c>
      <c r="AC59" s="5">
        <v>120.042</v>
      </c>
      <c r="AL59" s="5" t="str">
        <f t="shared" si="8"/>
        <v/>
      </c>
      <c r="AN59" s="5" t="str">
        <f t="shared" si="9"/>
        <v/>
      </c>
      <c r="AP59" s="5" t="str">
        <f t="shared" si="10"/>
        <v/>
      </c>
      <c r="AS59" s="5">
        <f t="shared" si="14"/>
        <v>19248.606</v>
      </c>
      <c r="AT59" s="11">
        <f t="shared" si="15"/>
        <v>2.0783576562787323</v>
      </c>
      <c r="AU59" s="5">
        <f t="shared" si="11"/>
        <v>2078.3576562787321</v>
      </c>
    </row>
    <row r="60" spans="1:47" x14ac:dyDescent="0.3">
      <c r="B60" s="29" t="s">
        <v>142</v>
      </c>
    </row>
    <row r="61" spans="1:47" x14ac:dyDescent="0.3">
      <c r="B61" s="1" t="s">
        <v>140</v>
      </c>
      <c r="C61" s="1" t="s">
        <v>144</v>
      </c>
      <c r="D61" s="1" t="s">
        <v>120</v>
      </c>
      <c r="F61" s="1" t="s">
        <v>59</v>
      </c>
      <c r="G61" s="1" t="s">
        <v>52</v>
      </c>
      <c r="H61" s="1" t="s">
        <v>53</v>
      </c>
      <c r="K61" s="2">
        <f t="shared" ref="K61:K62" si="16">SUM(N61,P61,R61,T61,V61,X61,Z61,AB61,AE61,AG61,AI61)</f>
        <v>16.25</v>
      </c>
      <c r="L61" s="2">
        <f t="shared" ref="L61:L62" si="17">SUM(M61,AD61,AK61,AM61,AO61,AQ61,AR61)</f>
        <v>0</v>
      </c>
      <c r="AG61" s="9">
        <v>16.25</v>
      </c>
      <c r="AH61" s="5">
        <v>17061.72</v>
      </c>
      <c r="AL61" s="5" t="str">
        <f t="shared" ref="AL61" si="18">IF(AK61&gt;0,AK61*$AL$1,"")</f>
        <v/>
      </c>
      <c r="AN61" s="5" t="str">
        <f t="shared" ref="AN61" si="19">IF(AM61&gt;0,AM61*$AN$1,"")</f>
        <v/>
      </c>
      <c r="AP61" s="5" t="str">
        <f t="shared" ref="AP61" si="20">IF(AO61&gt;0,AO61*$AP$1,"")</f>
        <v/>
      </c>
      <c r="AS61" s="5">
        <f t="shared" ref="AS61:AS62" si="21">SUM(O61,Q61,S61,U61,W61,Y61,AA61,AC61,AF61,AH61,AJ61)</f>
        <v>17061.72</v>
      </c>
      <c r="AT61" s="11">
        <f>(AS61/$AS$67)*100</f>
        <v>1.8422298420614962</v>
      </c>
      <c r="AU61" s="5">
        <f t="shared" ref="AU61" si="22">(AT61/100)*$AU$1</f>
        <v>1842.2298420614964</v>
      </c>
    </row>
    <row r="62" spans="1:47" x14ac:dyDescent="0.3">
      <c r="B62" s="1" t="s">
        <v>139</v>
      </c>
      <c r="C62" s="1" t="s">
        <v>144</v>
      </c>
      <c r="D62" s="1" t="s">
        <v>120</v>
      </c>
      <c r="E62" s="1" t="s">
        <v>68</v>
      </c>
      <c r="F62" s="1" t="s">
        <v>59</v>
      </c>
      <c r="G62" s="1" t="s">
        <v>52</v>
      </c>
      <c r="H62" s="1" t="s">
        <v>53</v>
      </c>
      <c r="J62" s="2">
        <v>1.5</v>
      </c>
      <c r="K62" s="2">
        <f t="shared" si="16"/>
        <v>0.41</v>
      </c>
      <c r="L62" s="2">
        <f t="shared" si="17"/>
        <v>0</v>
      </c>
      <c r="AG62" s="9">
        <v>0.41</v>
      </c>
      <c r="AH62" s="5">
        <v>442.55399999999997</v>
      </c>
      <c r="AL62" s="5" t="str">
        <f>IF(AK62&gt;0,AK62*$AL$1,"")</f>
        <v/>
      </c>
      <c r="AN62" s="5" t="str">
        <f>IF(AM62&gt;0,AM62*$AN$1,"")</f>
        <v/>
      </c>
      <c r="AP62" s="5" t="str">
        <f>IF(AO62&gt;0,AO62*$AP$1,"")</f>
        <v/>
      </c>
      <c r="AS62" s="5">
        <f t="shared" si="21"/>
        <v>442.55399999999997</v>
      </c>
      <c r="AT62" s="11">
        <f>(AS62/$AS$67)*100</f>
        <v>4.7784524978940188E-2</v>
      </c>
      <c r="AU62" s="5">
        <f>(AT62/100)*$AU$1</f>
        <v>47.784524978940183</v>
      </c>
    </row>
    <row r="63" spans="1:47" x14ac:dyDescent="0.3">
      <c r="B63" s="29" t="s">
        <v>143</v>
      </c>
    </row>
    <row r="64" spans="1:47" x14ac:dyDescent="0.3">
      <c r="B64" s="1" t="s">
        <v>49</v>
      </c>
      <c r="C64" s="1" t="s">
        <v>145</v>
      </c>
      <c r="D64" s="1" t="s">
        <v>74</v>
      </c>
      <c r="E64" s="1" t="s">
        <v>54</v>
      </c>
      <c r="F64" s="1" t="s">
        <v>51</v>
      </c>
      <c r="G64" s="1" t="s">
        <v>52</v>
      </c>
      <c r="H64" s="1" t="s">
        <v>53</v>
      </c>
      <c r="J64" s="2">
        <v>1.01</v>
      </c>
      <c r="K64" s="2">
        <f t="shared" ref="K64:K66" si="23">SUM(N64,P64,R64,T64,V64,X64,Z64,AB64,AE64,AG64,AI64)</f>
        <v>0.65</v>
      </c>
      <c r="L64" s="2">
        <f t="shared" ref="L64:L66" si="24">SUM(M64,AD64,AK64,AM64,AO64,AQ64,AR64)</f>
        <v>0</v>
      </c>
      <c r="AG64" s="9">
        <v>0.65</v>
      </c>
      <c r="AH64" s="5">
        <v>818.54499999999996</v>
      </c>
      <c r="AL64" s="5" t="str">
        <f t="shared" ref="AL64:AL66" si="25">IF(AK64&gt;0,AK64*$AL$1,"")</f>
        <v/>
      </c>
      <c r="AN64" s="5" t="str">
        <f t="shared" ref="AN64:AN66" si="26">IF(AM64&gt;0,AM64*$AN$1,"")</f>
        <v/>
      </c>
      <c r="AP64" s="5" t="str">
        <f t="shared" ref="AP64:AP66" si="27">IF(AO64&gt;0,AO64*$AP$1,"")</f>
        <v/>
      </c>
      <c r="AS64" s="5">
        <f t="shared" ref="AS64:AS66" si="28">SUM(O64,Q64,S64,U64,W64,Y64,AA64,AC64,AF64,AH64,AJ64)</f>
        <v>818.54499999999996</v>
      </c>
      <c r="AT64" s="11">
        <f>(AS64/$AS$67)*100</f>
        <v>8.8381946607389378E-2</v>
      </c>
      <c r="AU64" s="5">
        <f t="shared" ref="AU64:AU66" si="29">(AT64/100)*$AU$1</f>
        <v>88.381946607389381</v>
      </c>
    </row>
    <row r="65" spans="1:47" x14ac:dyDescent="0.3">
      <c r="B65" s="1" t="s">
        <v>55</v>
      </c>
      <c r="C65" s="1" t="s">
        <v>145</v>
      </c>
      <c r="D65" s="1" t="s">
        <v>74</v>
      </c>
      <c r="E65" s="1" t="s">
        <v>56</v>
      </c>
      <c r="F65" s="1" t="s">
        <v>57</v>
      </c>
      <c r="G65" s="1" t="s">
        <v>52</v>
      </c>
      <c r="H65" s="1" t="s">
        <v>53</v>
      </c>
      <c r="J65" s="2">
        <v>0.96</v>
      </c>
      <c r="K65" s="2">
        <f t="shared" si="23"/>
        <v>3.54</v>
      </c>
      <c r="L65" s="2">
        <f t="shared" si="24"/>
        <v>0</v>
      </c>
      <c r="AG65" s="9">
        <v>3.54</v>
      </c>
      <c r="AH65" s="5">
        <v>3821.08</v>
      </c>
      <c r="AL65" s="5" t="str">
        <f t="shared" si="25"/>
        <v/>
      </c>
      <c r="AN65" s="5" t="str">
        <f t="shared" si="26"/>
        <v/>
      </c>
      <c r="AP65" s="5" t="str">
        <f t="shared" si="27"/>
        <v/>
      </c>
      <c r="AS65" s="5">
        <f t="shared" si="28"/>
        <v>3821.08</v>
      </c>
      <c r="AT65" s="11">
        <f>(AS65/$AS$67)*100</f>
        <v>0.41257901342328573</v>
      </c>
      <c r="AU65" s="5">
        <f t="shared" si="29"/>
        <v>412.57901342328574</v>
      </c>
    </row>
    <row r="66" spans="1:47" ht="15" thickBot="1" x14ac:dyDescent="0.35">
      <c r="B66" s="1" t="s">
        <v>62</v>
      </c>
      <c r="C66" s="1" t="s">
        <v>145</v>
      </c>
      <c r="D66" s="1" t="s">
        <v>74</v>
      </c>
      <c r="E66" s="1" t="s">
        <v>63</v>
      </c>
      <c r="F66" s="1" t="s">
        <v>59</v>
      </c>
      <c r="G66" s="1" t="s">
        <v>52</v>
      </c>
      <c r="H66" s="1" t="s">
        <v>53</v>
      </c>
      <c r="J66" s="2">
        <v>1.21</v>
      </c>
      <c r="K66" s="2">
        <f t="shared" si="23"/>
        <v>11.01</v>
      </c>
      <c r="L66" s="2">
        <f t="shared" si="24"/>
        <v>0</v>
      </c>
      <c r="AG66" s="9">
        <v>11.01</v>
      </c>
      <c r="AH66" s="5">
        <v>12089.28</v>
      </c>
      <c r="AL66" s="5" t="str">
        <f t="shared" si="25"/>
        <v/>
      </c>
      <c r="AN66" s="5" t="str">
        <f t="shared" si="26"/>
        <v/>
      </c>
      <c r="AP66" s="5" t="str">
        <f t="shared" si="27"/>
        <v/>
      </c>
      <c r="AS66" s="5">
        <f t="shared" si="28"/>
        <v>12089.28</v>
      </c>
      <c r="AT66" s="11">
        <f>(AS66/$AS$67)*100</f>
        <v>1.3053333652783663</v>
      </c>
      <c r="AU66" s="5">
        <f t="shared" si="29"/>
        <v>1305.3333652783663</v>
      </c>
    </row>
    <row r="67" spans="1:47" ht="15" thickTop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>
        <f t="shared" ref="K67:AU67" si="30">SUM(K3:K66)</f>
        <v>1115.8900000000001</v>
      </c>
      <c r="L67" s="20">
        <f t="shared" si="30"/>
        <v>15.14</v>
      </c>
      <c r="M67" s="21">
        <f t="shared" si="30"/>
        <v>1.06</v>
      </c>
      <c r="N67" s="22">
        <f t="shared" si="30"/>
        <v>52.279999999999994</v>
      </c>
      <c r="O67" s="23">
        <f t="shared" si="30"/>
        <v>85907.625</v>
      </c>
      <c r="P67" s="24">
        <f t="shared" si="30"/>
        <v>341.28</v>
      </c>
      <c r="Q67" s="23">
        <f t="shared" si="30"/>
        <v>479473.97749999992</v>
      </c>
      <c r="R67" s="25">
        <f t="shared" si="30"/>
        <v>502.86999999999995</v>
      </c>
      <c r="S67" s="23">
        <f t="shared" si="30"/>
        <v>296541.55</v>
      </c>
      <c r="T67" s="26">
        <f t="shared" si="30"/>
        <v>162.22</v>
      </c>
      <c r="U67" s="23">
        <f t="shared" si="30"/>
        <v>28290.81</v>
      </c>
      <c r="V67" s="20">
        <f t="shared" si="30"/>
        <v>0</v>
      </c>
      <c r="W67" s="23">
        <f t="shared" si="30"/>
        <v>0</v>
      </c>
      <c r="X67" s="20">
        <f t="shared" si="30"/>
        <v>0</v>
      </c>
      <c r="Y67" s="23">
        <f t="shared" si="30"/>
        <v>0</v>
      </c>
      <c r="Z67" s="27">
        <f t="shared" si="30"/>
        <v>11.410000000000002</v>
      </c>
      <c r="AA67" s="23">
        <f t="shared" si="30"/>
        <v>797.77200000000005</v>
      </c>
      <c r="AB67" s="28">
        <f t="shared" si="30"/>
        <v>13.969999999999999</v>
      </c>
      <c r="AC67" s="23">
        <f t="shared" si="30"/>
        <v>900.10979999999995</v>
      </c>
      <c r="AD67" s="20">
        <f t="shared" si="30"/>
        <v>0</v>
      </c>
      <c r="AE67" s="20">
        <f t="shared" si="30"/>
        <v>0</v>
      </c>
      <c r="AF67" s="23">
        <f t="shared" si="30"/>
        <v>0</v>
      </c>
      <c r="AG67" s="27">
        <f t="shared" si="30"/>
        <v>31.86</v>
      </c>
      <c r="AH67" s="23">
        <f t="shared" si="30"/>
        <v>34233.178999999996</v>
      </c>
      <c r="AI67" s="20">
        <f t="shared" si="30"/>
        <v>0</v>
      </c>
      <c r="AJ67" s="23">
        <f t="shared" si="30"/>
        <v>0</v>
      </c>
      <c r="AK67" s="21">
        <f t="shared" si="30"/>
        <v>0</v>
      </c>
      <c r="AL67" s="23">
        <f t="shared" si="30"/>
        <v>0</v>
      </c>
      <c r="AM67" s="21">
        <f t="shared" si="30"/>
        <v>5.03</v>
      </c>
      <c r="AN67" s="23">
        <f t="shared" si="30"/>
        <v>23354.29</v>
      </c>
      <c r="AO67" s="20">
        <f t="shared" si="30"/>
        <v>0</v>
      </c>
      <c r="AP67" s="23">
        <f t="shared" si="30"/>
        <v>0</v>
      </c>
      <c r="AQ67" s="20">
        <f t="shared" si="30"/>
        <v>9.0500000000000007</v>
      </c>
      <c r="AR67" s="20">
        <f t="shared" si="30"/>
        <v>0</v>
      </c>
      <c r="AS67" s="23">
        <f t="shared" si="30"/>
        <v>926145.02330000012</v>
      </c>
      <c r="AT67" s="20">
        <f t="shared" si="30"/>
        <v>99.999999999999972</v>
      </c>
      <c r="AU67" s="23">
        <f t="shared" si="30"/>
        <v>99999.999999999942</v>
      </c>
    </row>
    <row r="70" spans="1:47" x14ac:dyDescent="0.3">
      <c r="B70" s="29" t="s">
        <v>141</v>
      </c>
      <c r="C70" s="1">
        <f>SUM(K67,L67)</f>
        <v>1131.0300000000002</v>
      </c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8F35A5CA-B640-4F7E-97B9-E97C05BCC6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ED5A4D-EC11-4A55-9C88-C826DB729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CAA8D9-FED6-436D-8CB3-174D7944D2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2023-08-21T18:36:21Z</dcterms:created>
  <dcterms:modified xsi:type="dcterms:W3CDTF">2024-01-15T18:16:26Z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