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CD 62 LAT A/"/>
    </mc:Choice>
  </mc:AlternateContent>
  <xr:revisionPtr revIDLastSave="8" documentId="8_{3F542A59-52CB-4773-AB7A-E1837C474206}" xr6:coauthVersionLast="47" xr6:coauthVersionMax="47" xr10:uidLastSave="{3E6B20DF-8E5E-4E8A-815F-07A64D7BD87E}"/>
  <bookViews>
    <workbookView xWindow="1152" yWindow="1152" windowWidth="17280" windowHeight="9024" xr2:uid="{00000000-000D-0000-FFFF-FFFF00000000}"/>
  </bookViews>
  <sheets>
    <sheet name="Sheet1" sheetId="1" r:id="rId1"/>
  </sheets>
  <definedNames>
    <definedName name="_xlnm._FilterDatabase" localSheetId="0" hidden="1">Sheet1!$A$2:$AU$49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  <c r="AS48" i="1" l="1"/>
  <c r="AS47" i="1"/>
  <c r="AS45" i="1"/>
  <c r="AS46" i="1"/>
  <c r="AR49" i="1"/>
  <c r="AQ49" i="1"/>
  <c r="AO49" i="1"/>
  <c r="AM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AS44" i="1"/>
  <c r="AP44" i="1"/>
  <c r="AN44" i="1"/>
  <c r="A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L49" i="1" l="1"/>
  <c r="AP49" i="1"/>
  <c r="AN49" i="1"/>
  <c r="L49" i="1"/>
  <c r="K49" i="1"/>
  <c r="AS49" i="1"/>
  <c r="AT12" i="1" l="1"/>
  <c r="AU12" i="1" s="1"/>
  <c r="AT48" i="1"/>
  <c r="AU48" i="1" s="1"/>
  <c r="AT47" i="1"/>
  <c r="AU47" i="1" s="1"/>
  <c r="C52" i="1"/>
  <c r="AT45" i="1"/>
  <c r="AU45" i="1" s="1"/>
  <c r="AT46" i="1"/>
  <c r="AU46" i="1" s="1"/>
  <c r="AT33" i="1"/>
  <c r="AU33" i="1" s="1"/>
  <c r="AT23" i="1"/>
  <c r="AU23" i="1" s="1"/>
  <c r="AT26" i="1"/>
  <c r="AU26" i="1" s="1"/>
  <c r="AT39" i="1"/>
  <c r="AU39" i="1" s="1"/>
  <c r="AT30" i="1"/>
  <c r="AU30" i="1" s="1"/>
  <c r="AT21" i="1"/>
  <c r="AU21" i="1" s="1"/>
  <c r="AT8" i="1"/>
  <c r="AU8" i="1" s="1"/>
  <c r="AT17" i="1"/>
  <c r="AU17" i="1" s="1"/>
  <c r="AT6" i="1"/>
  <c r="AU6" i="1" s="1"/>
  <c r="AT41" i="1"/>
  <c r="AU41" i="1" s="1"/>
  <c r="AT5" i="1"/>
  <c r="AU5" i="1" s="1"/>
  <c r="AT38" i="1"/>
  <c r="AU38" i="1" s="1"/>
  <c r="AT18" i="1"/>
  <c r="AU18" i="1" s="1"/>
  <c r="AT29" i="1"/>
  <c r="AU29" i="1" s="1"/>
  <c r="AT14" i="1"/>
  <c r="AU14" i="1" s="1"/>
  <c r="AT35" i="1"/>
  <c r="AU35" i="1" s="1"/>
  <c r="AT25" i="1"/>
  <c r="AU25" i="1" s="1"/>
  <c r="AT19" i="1"/>
  <c r="AU19" i="1" s="1"/>
  <c r="AT16" i="1"/>
  <c r="AU16" i="1" s="1"/>
  <c r="AT13" i="1"/>
  <c r="AU13" i="1" s="1"/>
  <c r="AT7" i="1"/>
  <c r="AU7" i="1" s="1"/>
  <c r="AT4" i="1"/>
  <c r="AU4" i="1" s="1"/>
  <c r="AT10" i="1"/>
  <c r="AU10" i="1" s="1"/>
  <c r="AT43" i="1"/>
  <c r="AU43" i="1" s="1"/>
  <c r="AT40" i="1"/>
  <c r="AU40" i="1" s="1"/>
  <c r="AT37" i="1"/>
  <c r="AU37" i="1" s="1"/>
  <c r="AT34" i="1"/>
  <c r="AU34" i="1" s="1"/>
  <c r="AT28" i="1"/>
  <c r="AU28" i="1" s="1"/>
  <c r="AT22" i="1"/>
  <c r="AU22" i="1" s="1"/>
  <c r="AT31" i="1"/>
  <c r="AU31" i="1" s="1"/>
  <c r="AT15" i="1"/>
  <c r="AU15" i="1" s="1"/>
  <c r="AT42" i="1"/>
  <c r="AU42" i="1" s="1"/>
  <c r="AT27" i="1"/>
  <c r="AU27" i="1" s="1"/>
  <c r="AT11" i="1"/>
  <c r="AU11" i="1" s="1"/>
  <c r="AT32" i="1"/>
  <c r="AU32" i="1" s="1"/>
  <c r="AT9" i="1"/>
  <c r="AU9" i="1" s="1"/>
  <c r="AT36" i="1"/>
  <c r="AU36" i="1" s="1"/>
  <c r="AT20" i="1"/>
  <c r="AU20" i="1" s="1"/>
  <c r="AT44" i="1"/>
  <c r="AU44" i="1" s="1"/>
  <c r="AT24" i="1"/>
  <c r="AU24" i="1" s="1"/>
  <c r="AT3" i="1"/>
  <c r="AU3" i="1" l="1"/>
  <c r="AU49" i="1" s="1"/>
  <c r="AT49" i="1"/>
</calcChain>
</file>

<file path=xl/sharedStrings.xml><?xml version="1.0" encoding="utf-8"?>
<sst xmlns="http://schemas.openxmlformats.org/spreadsheetml/2006/main" count="396" uniqueCount="138">
  <si>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</si>
  <si>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</si>
  <si>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</si>
  <si>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</si>
  <si>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</si>
  <si>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</si>
  <si>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</si>
  <si>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</si>
  <si>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</si>
  <si>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</si>
  <si>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</si>
  <si>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</si>
  <si>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</si>
  <si>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</si>
  <si>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</si>
  <si>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</si>
  <si>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</si>
  <si>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</si>
  <si>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</si>
  <si>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</si>
  <si>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</si>
  <si>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</si>
  <si>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</si>
  <si>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</si>
  <si>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</si>
  <si>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</si>
  <si>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</si>
  <si>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</si>
  <si>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</si>
  <si>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</si>
  <si>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</si>
  <si>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</si>
  <si>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</si>
  <si>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</si>
  <si>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</si>
  <si>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</si>
  <si>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</si>
  <si>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</si>
  <si>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</si>
  <si>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</si>
  <si>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</si>
  <si>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</si>
  <si>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</si>
  <si>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</si>
  <si>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</si>
  <si>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</si>
  <si>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</si>
  <si>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</si>
  <si>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</si>
  <si>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09-0036-000</t>
  </si>
  <si>
    <t>SCHOEN/JANIE M/TRUSTEE</t>
  </si>
  <si>
    <t>1400 WILLMAR AVE SE; APT.304</t>
  </si>
  <si>
    <t>WILLMAR MN 56201</t>
  </si>
  <si>
    <t>SENE</t>
  </si>
  <si>
    <t>7</t>
  </si>
  <si>
    <t>121</t>
  </si>
  <si>
    <t>37</t>
  </si>
  <si>
    <t>09-0042-000</t>
  </si>
  <si>
    <t>HOLMBERG/MARY/ETAL</t>
  </si>
  <si>
    <t>401 EAST 3RD STREET</t>
  </si>
  <si>
    <t>MORRIS MN 56267</t>
  </si>
  <si>
    <t>NESE</t>
  </si>
  <si>
    <t>SWSE</t>
  </si>
  <si>
    <t>09-0044-000</t>
  </si>
  <si>
    <t>NELSON/JAMES</t>
  </si>
  <si>
    <t>1225 10TH STREET SE</t>
  </si>
  <si>
    <t>MURDOCK MN 56271</t>
  </si>
  <si>
    <t>SESE</t>
  </si>
  <si>
    <t>09-0044-100</t>
  </si>
  <si>
    <t>NELSON/JESSE P</t>
  </si>
  <si>
    <t>870 155TH AVENUE SE</t>
  </si>
  <si>
    <t>KERKHOVEN MN 56252</t>
  </si>
  <si>
    <t>09-0048-000</t>
  </si>
  <si>
    <t>SWSW</t>
  </si>
  <si>
    <t>8</t>
  </si>
  <si>
    <t>09-0048-100</t>
  </si>
  <si>
    <t>FROEHLICH/JONATHAN A &amp; KAREN</t>
  </si>
  <si>
    <t>1310 20TH STREET SE</t>
  </si>
  <si>
    <t>09-0049-000</t>
  </si>
  <si>
    <t>CARLSON/ROBBIN &amp; JEAN</t>
  </si>
  <si>
    <t>1465 10TH STREET SE</t>
  </si>
  <si>
    <t>09-0050-000</t>
  </si>
  <si>
    <t>TOLLEFSRUD/LEE</t>
  </si>
  <si>
    <t>320 120TH AVENUE SE</t>
  </si>
  <si>
    <t>09-0108-000</t>
  </si>
  <si>
    <t>NENE</t>
  </si>
  <si>
    <t>17</t>
  </si>
  <si>
    <t>09-0108-100</t>
  </si>
  <si>
    <t>09-0109-000</t>
  </si>
  <si>
    <t>FREDERICKSON/KATHRYN L</t>
  </si>
  <si>
    <t>1345 20TH STREET SE</t>
  </si>
  <si>
    <t>SWNE</t>
  </si>
  <si>
    <t>NWNE</t>
  </si>
  <si>
    <t>09-0110-000</t>
  </si>
  <si>
    <t>FREDERICKSON/MARK/AND</t>
  </si>
  <si>
    <t>19975 BEAR RIDGE ROAD</t>
  </si>
  <si>
    <t>SPEARFISH SD 57783</t>
  </si>
  <si>
    <t>SENW</t>
  </si>
  <si>
    <t>SWNW</t>
  </si>
  <si>
    <t>NWNW</t>
  </si>
  <si>
    <t>NENW</t>
  </si>
  <si>
    <t>09-0110-100</t>
  </si>
  <si>
    <t>09-0111-000</t>
  </si>
  <si>
    <t>NWSW</t>
  </si>
  <si>
    <t>NESW</t>
  </si>
  <si>
    <t>SESW</t>
  </si>
  <si>
    <t>09-0112-000</t>
  </si>
  <si>
    <t>MALMEDY PARTNERSHIP LLP</t>
  </si>
  <si>
    <t>825 100TH AVENUE SE</t>
  </si>
  <si>
    <t>NWSE</t>
  </si>
  <si>
    <t>09-0113-100</t>
  </si>
  <si>
    <t>OLSON/ALAN</t>
  </si>
  <si>
    <t>1265 60TH STREET SE</t>
  </si>
  <si>
    <t>18</t>
  </si>
  <si>
    <t>09-0113-150</t>
  </si>
  <si>
    <t>FROEHLICH/CHERYL</t>
  </si>
  <si>
    <t>1270 30TH STREET SE</t>
  </si>
  <si>
    <t>09-0118-000</t>
  </si>
  <si>
    <t>SCHOEN/ROBERT K &amp; JANIE</t>
  </si>
  <si>
    <t>1400 WILLMAR AVE SE APT 304</t>
  </si>
  <si>
    <t>09-0127-000</t>
  </si>
  <si>
    <t>OLSON/MICHAEL/ETAL</t>
  </si>
  <si>
    <t>560 120TH AVENUE SE</t>
  </si>
  <si>
    <t>20</t>
  </si>
  <si>
    <t>09-0128-000</t>
  </si>
  <si>
    <t>WALSH/DUSTIN</t>
  </si>
  <si>
    <t>725 100TH STREET SE</t>
  </si>
  <si>
    <t>DEGRAFF MN 56271</t>
  </si>
  <si>
    <t>09-0128-100</t>
  </si>
  <si>
    <t>GLIMSDAL/STANLEY/JR</t>
  </si>
  <si>
    <t>315 130TH AVENUE SE</t>
  </si>
  <si>
    <t>09-0128-150</t>
  </si>
  <si>
    <t>130TH AVE SE</t>
  </si>
  <si>
    <t>140TH AVE SE</t>
  </si>
  <si>
    <t>20TH ST SE</t>
  </si>
  <si>
    <t>TOTAL WATERSHED ACRES:</t>
  </si>
  <si>
    <t>HAYES TWP RDS</t>
  </si>
  <si>
    <t>HAYES TWP C/O JEAN ROOD 20TH ST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</si>
</sst>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"/>
  <sheetViews>
    <sheetView tabSelected="1" topLeftCell="AA1" workbookViewId="0">
      <selection activeCell="AH14" sqref="AH14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2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3" width="17.6640625" style="2" hidden="1" customWidth="1"/>
    <col min="44" max="44" width="17.6640625" style="2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78.856477553999994</v>
      </c>
      <c r="J3" s="2">
        <v>39.26</v>
      </c>
      <c r="K3" s="2">
        <f t="shared" ref="K3:K34" si="0">SUM(N3,P3,R3,T3,V3,X3,Z3,AB3,AE3,AG3,AI3)</f>
        <v>1.2</v>
      </c>
      <c r="L3" s="2">
        <f t="shared" ref="L3:L34" si="1">SUM(M3,AD3,AK3,AM3,AO3,AQ3,AR3)</f>
        <v>0</v>
      </c>
      <c r="R3" s="7">
        <v>1.2</v>
      </c>
      <c r="S3" s="5">
        <v>550.19999999999993</v>
      </c>
      <c r="AL3" s="5" t="str">
        <f t="shared" ref="AL3:AL34" si="2">IF(AK3&gt;0,AK3*$AL$1,"")</f>
        <v/>
      </c>
      <c r="AN3" s="5" t="str">
        <f t="shared" ref="AN3:AN34" si="3">IF(AM3&gt;0,AM3*$AN$1,"")</f>
        <v/>
      </c>
      <c r="AP3" s="5" t="str">
        <f t="shared" ref="AP3:AP34" si="4">IF(AO3&gt;0,AO3*$AP$1,"")</f>
        <v/>
      </c>
      <c r="AS3" s="5">
        <f t="shared" ref="AS3:AS34" si="5">SUM(O3,Q3,S3,U3,W3,Y3,AA3,AC3,AF3,AH3,AJ3)</f>
        <v>550.19999999999993</v>
      </c>
      <c r="AT3" s="11">
        <f t="shared" ref="AT3:AT48" si="6">(AS3/$AS$49)*100</f>
        <v>5.9406831133676237E-2</v>
      </c>
      <c r="AU3" s="5">
        <f t="shared" ref="AU3:AU34" si="7">(AT3/100)*$AU$1</f>
        <v>59.406831133676235</v>
      </c>
    </row>
    <row r="4" spans="1:47" x14ac:dyDescent="0.3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54</v>
      </c>
      <c r="G4" s="1" t="s">
        <v>55</v>
      </c>
      <c r="H4" s="1" t="s">
        <v>56</v>
      </c>
      <c r="I4" s="2">
        <v>60.2337485133</v>
      </c>
      <c r="J4" s="2">
        <v>20.65</v>
      </c>
      <c r="K4" s="2">
        <f t="shared" si="0"/>
        <v>8.7899999999999991</v>
      </c>
      <c r="L4" s="2">
        <f t="shared" si="1"/>
        <v>0.64</v>
      </c>
      <c r="M4" s="3">
        <v>0.64</v>
      </c>
      <c r="P4" s="6">
        <v>0.04</v>
      </c>
      <c r="Q4" s="5">
        <v>47.98</v>
      </c>
      <c r="R4" s="7">
        <v>8.4499999999999993</v>
      </c>
      <c r="S4" s="5">
        <v>3874.3249999999998</v>
      </c>
      <c r="T4" s="8">
        <v>0.3</v>
      </c>
      <c r="U4" s="5">
        <v>41.265000000000001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3963.5699999999997</v>
      </c>
      <c r="AT4" s="11">
        <f t="shared" si="6"/>
        <v>0.42795916698746844</v>
      </c>
      <c r="AU4" s="5">
        <f t="shared" si="7"/>
        <v>427.95916698746845</v>
      </c>
    </row>
    <row r="5" spans="1:47" x14ac:dyDescent="0.3">
      <c r="A5" s="1" t="s">
        <v>57</v>
      </c>
      <c r="B5" s="1" t="s">
        <v>58</v>
      </c>
      <c r="C5" s="1" t="s">
        <v>59</v>
      </c>
      <c r="D5" s="1" t="s">
        <v>60</v>
      </c>
      <c r="E5" s="1" t="s">
        <v>62</v>
      </c>
      <c r="F5" s="1" t="s">
        <v>54</v>
      </c>
      <c r="G5" s="1" t="s">
        <v>55</v>
      </c>
      <c r="H5" s="1" t="s">
        <v>56</v>
      </c>
      <c r="I5" s="2">
        <v>60.2337485133</v>
      </c>
      <c r="J5" s="2">
        <v>38.69</v>
      </c>
      <c r="K5" s="2">
        <f t="shared" si="0"/>
        <v>0.75</v>
      </c>
      <c r="L5" s="2">
        <f t="shared" si="1"/>
        <v>0.02</v>
      </c>
      <c r="M5" s="3">
        <v>0.02</v>
      </c>
      <c r="P5" s="6">
        <v>0.75</v>
      </c>
      <c r="Q5" s="5">
        <v>899.625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899.625</v>
      </c>
      <c r="AT5" s="11">
        <f t="shared" si="6"/>
        <v>9.7135351615109944E-2</v>
      </c>
      <c r="AU5" s="5">
        <f t="shared" si="7"/>
        <v>97.13535161510994</v>
      </c>
    </row>
    <row r="6" spans="1:47" x14ac:dyDescent="0.3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54</v>
      </c>
      <c r="G6" s="1" t="s">
        <v>55</v>
      </c>
      <c r="H6" s="1" t="s">
        <v>56</v>
      </c>
      <c r="I6" s="2">
        <v>40.220473249599998</v>
      </c>
      <c r="J6" s="2">
        <v>38.25</v>
      </c>
      <c r="K6" s="2">
        <f t="shared" si="0"/>
        <v>37.730000000000004</v>
      </c>
      <c r="L6" s="2">
        <f t="shared" si="1"/>
        <v>0.01</v>
      </c>
      <c r="M6" s="3">
        <v>0.01</v>
      </c>
      <c r="N6" s="4">
        <v>6.58</v>
      </c>
      <c r="O6" s="5">
        <v>8991.57</v>
      </c>
      <c r="P6" s="6">
        <v>16.27</v>
      </c>
      <c r="Q6" s="5">
        <v>19515.865000000002</v>
      </c>
      <c r="R6" s="7">
        <v>11.49</v>
      </c>
      <c r="S6" s="5">
        <v>5268.165</v>
      </c>
      <c r="T6" s="8">
        <v>3.39</v>
      </c>
      <c r="U6" s="5">
        <v>466.29450000000003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34241.894500000002</v>
      </c>
      <c r="AT6" s="11">
        <f t="shared" si="6"/>
        <v>3.6972054603029032</v>
      </c>
      <c r="AU6" s="5">
        <f t="shared" si="7"/>
        <v>3697.2054603029032</v>
      </c>
    </row>
    <row r="7" spans="1:47" x14ac:dyDescent="0.3">
      <c r="A7" s="1" t="s">
        <v>68</v>
      </c>
      <c r="B7" s="1" t="s">
        <v>69</v>
      </c>
      <c r="C7" s="1" t="s">
        <v>70</v>
      </c>
      <c r="D7" s="1" t="s">
        <v>71</v>
      </c>
      <c r="E7" s="1" t="s">
        <v>61</v>
      </c>
      <c r="F7" s="1" t="s">
        <v>54</v>
      </c>
      <c r="G7" s="1" t="s">
        <v>55</v>
      </c>
      <c r="H7" s="1" t="s">
        <v>56</v>
      </c>
      <c r="I7" s="2">
        <v>19.571969796400001</v>
      </c>
      <c r="J7" s="2">
        <v>18.66</v>
      </c>
      <c r="K7" s="2">
        <f t="shared" si="0"/>
        <v>17.32</v>
      </c>
      <c r="L7" s="2">
        <f t="shared" si="1"/>
        <v>0.16</v>
      </c>
      <c r="M7" s="3">
        <v>0.16</v>
      </c>
      <c r="R7" s="7">
        <v>17.32</v>
      </c>
      <c r="S7" s="5">
        <v>7941.22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7941.22</v>
      </c>
      <c r="AT7" s="11">
        <f t="shared" si="6"/>
        <v>0.85743859602939387</v>
      </c>
      <c r="AU7" s="5">
        <f t="shared" si="7"/>
        <v>857.43859602939381</v>
      </c>
    </row>
    <row r="8" spans="1:47" x14ac:dyDescent="0.3">
      <c r="A8" s="1" t="s">
        <v>72</v>
      </c>
      <c r="B8" s="1" t="s">
        <v>58</v>
      </c>
      <c r="C8" s="1" t="s">
        <v>59</v>
      </c>
      <c r="D8" s="1" t="s">
        <v>60</v>
      </c>
      <c r="E8" s="1" t="s">
        <v>73</v>
      </c>
      <c r="F8" s="1" t="s">
        <v>74</v>
      </c>
      <c r="G8" s="1" t="s">
        <v>55</v>
      </c>
      <c r="H8" s="1" t="s">
        <v>56</v>
      </c>
      <c r="I8" s="2">
        <v>147.283833079</v>
      </c>
      <c r="J8" s="2">
        <v>25.24</v>
      </c>
      <c r="K8" s="2">
        <f t="shared" si="0"/>
        <v>1.8900000000000001</v>
      </c>
      <c r="L8" s="2">
        <f t="shared" si="1"/>
        <v>0</v>
      </c>
      <c r="R8" s="7">
        <v>0.52</v>
      </c>
      <c r="S8" s="5">
        <v>238.42</v>
      </c>
      <c r="T8" s="8">
        <v>1.28</v>
      </c>
      <c r="U8" s="5">
        <v>176.06399999999999</v>
      </c>
      <c r="AB8" s="10">
        <v>0.09</v>
      </c>
      <c r="AC8" s="5">
        <v>4.4568000000000003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418.94079999999997</v>
      </c>
      <c r="AT8" s="11">
        <f t="shared" si="6"/>
        <v>4.5234360888053854E-2</v>
      </c>
      <c r="AU8" s="5">
        <f t="shared" si="7"/>
        <v>45.234360888053857</v>
      </c>
    </row>
    <row r="9" spans="1:47" x14ac:dyDescent="0.3">
      <c r="A9" s="1" t="s">
        <v>75</v>
      </c>
      <c r="B9" s="1" t="s">
        <v>76</v>
      </c>
      <c r="C9" s="1" t="s">
        <v>77</v>
      </c>
      <c r="D9" s="1" t="s">
        <v>66</v>
      </c>
      <c r="E9" s="1" t="s">
        <v>73</v>
      </c>
      <c r="F9" s="1" t="s">
        <v>74</v>
      </c>
      <c r="G9" s="1" t="s">
        <v>55</v>
      </c>
      <c r="H9" s="1" t="s">
        <v>56</v>
      </c>
      <c r="I9" s="2">
        <v>14.266278332900001</v>
      </c>
      <c r="J9" s="2">
        <v>13.06</v>
      </c>
      <c r="K9" s="2">
        <f t="shared" si="0"/>
        <v>8.1300000000000008</v>
      </c>
      <c r="L9" s="2">
        <f t="shared" si="1"/>
        <v>0</v>
      </c>
      <c r="Z9" s="9">
        <v>1.39</v>
      </c>
      <c r="AA9" s="5">
        <v>76.477800000000002</v>
      </c>
      <c r="AB9" s="10">
        <v>6.74</v>
      </c>
      <c r="AC9" s="5">
        <v>333.76479999999998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410.24259999999998</v>
      </c>
      <c r="AT9" s="11">
        <f t="shared" si="6"/>
        <v>4.42951887714291E-2</v>
      </c>
      <c r="AU9" s="5">
        <f t="shared" si="7"/>
        <v>44.295188771429096</v>
      </c>
    </row>
    <row r="10" spans="1:47" x14ac:dyDescent="0.3">
      <c r="A10" s="1" t="s">
        <v>78</v>
      </c>
      <c r="B10" s="1" t="s">
        <v>79</v>
      </c>
      <c r="C10" s="1" t="s">
        <v>80</v>
      </c>
      <c r="D10" s="1" t="s">
        <v>66</v>
      </c>
      <c r="E10" s="1" t="s">
        <v>67</v>
      </c>
      <c r="F10" s="1" t="s">
        <v>74</v>
      </c>
      <c r="G10" s="1" t="s">
        <v>55</v>
      </c>
      <c r="H10" s="1" t="s">
        <v>56</v>
      </c>
      <c r="I10" s="2">
        <v>80.466897923000005</v>
      </c>
      <c r="J10" s="2">
        <v>38.36</v>
      </c>
      <c r="K10" s="2">
        <f t="shared" si="0"/>
        <v>2.4</v>
      </c>
      <c r="L10" s="2">
        <f t="shared" si="1"/>
        <v>0</v>
      </c>
      <c r="T10" s="8">
        <v>2.4</v>
      </c>
      <c r="U10" s="5">
        <v>330.12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330.12</v>
      </c>
      <c r="AT10" s="11">
        <f t="shared" si="6"/>
        <v>3.5644098680205745E-2</v>
      </c>
      <c r="AU10" s="5">
        <f t="shared" si="7"/>
        <v>35.644098680205744</v>
      </c>
    </row>
    <row r="11" spans="1:47" x14ac:dyDescent="0.3">
      <c r="A11" s="1" t="s">
        <v>81</v>
      </c>
      <c r="B11" s="1" t="s">
        <v>82</v>
      </c>
      <c r="C11" s="1" t="s">
        <v>83</v>
      </c>
      <c r="D11" s="1" t="s">
        <v>66</v>
      </c>
      <c r="E11" s="1" t="s">
        <v>62</v>
      </c>
      <c r="F11" s="1" t="s">
        <v>74</v>
      </c>
      <c r="G11" s="1" t="s">
        <v>55</v>
      </c>
      <c r="H11" s="1" t="s">
        <v>56</v>
      </c>
      <c r="I11" s="2">
        <v>80.070584061700004</v>
      </c>
      <c r="J11" s="2">
        <v>39.090000000000003</v>
      </c>
      <c r="K11" s="2">
        <f t="shared" si="0"/>
        <v>1.62</v>
      </c>
      <c r="L11" s="2">
        <f t="shared" si="1"/>
        <v>0</v>
      </c>
      <c r="T11" s="8">
        <v>1.62</v>
      </c>
      <c r="U11" s="5">
        <v>222.83099999999999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222.83099999999999</v>
      </c>
      <c r="AT11" s="11">
        <f t="shared" si="6"/>
        <v>2.4059766609138878E-2</v>
      </c>
      <c r="AU11" s="5">
        <f t="shared" si="7"/>
        <v>24.05976660913888</v>
      </c>
    </row>
    <row r="12" spans="1:47" x14ac:dyDescent="0.3">
      <c r="A12" s="1" t="s">
        <v>84</v>
      </c>
      <c r="B12" s="1" t="s">
        <v>82</v>
      </c>
      <c r="C12" s="1" t="s">
        <v>83</v>
      </c>
      <c r="D12" s="1" t="s">
        <v>66</v>
      </c>
      <c r="E12" s="1" t="s">
        <v>85</v>
      </c>
      <c r="F12" s="1" t="s">
        <v>86</v>
      </c>
      <c r="G12" s="1" t="s">
        <v>55</v>
      </c>
      <c r="H12" s="1" t="s">
        <v>56</v>
      </c>
      <c r="I12" s="2">
        <v>39.928490269800001</v>
      </c>
      <c r="J12" s="2">
        <v>37.950000000000003</v>
      </c>
      <c r="K12" s="2">
        <f t="shared" si="0"/>
        <v>3.52</v>
      </c>
      <c r="L12" s="2">
        <f t="shared" si="1"/>
        <v>2.3199999999999998</v>
      </c>
      <c r="R12" s="7">
        <v>0.42</v>
      </c>
      <c r="S12" s="5">
        <v>192.57</v>
      </c>
      <c r="T12" s="8">
        <v>3.1</v>
      </c>
      <c r="U12" s="5">
        <v>426.40499999999997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R12" s="2">
        <v>2.3199999999999998</v>
      </c>
      <c r="AS12" s="5">
        <f t="shared" si="5"/>
        <v>618.97499999999991</v>
      </c>
      <c r="AT12" s="11">
        <f t="shared" si="6"/>
        <v>6.6832685025385766E-2</v>
      </c>
      <c r="AU12" s="5">
        <f t="shared" si="7"/>
        <v>66.832685025385771</v>
      </c>
    </row>
    <row r="13" spans="1:47" x14ac:dyDescent="0.3">
      <c r="A13" s="1" t="s">
        <v>87</v>
      </c>
      <c r="B13" s="1" t="s">
        <v>82</v>
      </c>
      <c r="C13" s="1" t="s">
        <v>83</v>
      </c>
      <c r="D13" s="1" t="s">
        <v>66</v>
      </c>
      <c r="E13" s="1" t="s">
        <v>53</v>
      </c>
      <c r="F13" s="1" t="s">
        <v>86</v>
      </c>
      <c r="G13" s="1" t="s">
        <v>55</v>
      </c>
      <c r="H13" s="1" t="s">
        <v>56</v>
      </c>
      <c r="I13" s="2">
        <v>39.916129749100001</v>
      </c>
      <c r="J13" s="2">
        <v>39.020000000000003</v>
      </c>
      <c r="K13" s="2">
        <f t="shared" si="0"/>
        <v>6.5</v>
      </c>
      <c r="L13" s="2">
        <f t="shared" si="1"/>
        <v>0</v>
      </c>
      <c r="R13" s="7">
        <v>6.12</v>
      </c>
      <c r="S13" s="5">
        <v>3383.73</v>
      </c>
      <c r="T13" s="8">
        <v>0.38</v>
      </c>
      <c r="U13" s="5">
        <v>65.336250000000007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3449.0662499999999</v>
      </c>
      <c r="AT13" s="11">
        <f t="shared" si="6"/>
        <v>0.37240657266923294</v>
      </c>
      <c r="AU13" s="5">
        <f t="shared" si="7"/>
        <v>372.40657266923296</v>
      </c>
    </row>
    <row r="14" spans="1:47" x14ac:dyDescent="0.3">
      <c r="A14" s="1" t="s">
        <v>88</v>
      </c>
      <c r="B14" s="1" t="s">
        <v>89</v>
      </c>
      <c r="C14" s="1" t="s">
        <v>90</v>
      </c>
      <c r="D14" s="1" t="s">
        <v>66</v>
      </c>
      <c r="E14" s="1" t="s">
        <v>91</v>
      </c>
      <c r="F14" s="1" t="s">
        <v>86</v>
      </c>
      <c r="G14" s="1" t="s">
        <v>55</v>
      </c>
      <c r="H14" s="1" t="s">
        <v>56</v>
      </c>
      <c r="I14" s="2">
        <v>79.868967206299999</v>
      </c>
      <c r="J14" s="2">
        <v>39.93</v>
      </c>
      <c r="K14" s="2">
        <f t="shared" si="0"/>
        <v>39.910000000000004</v>
      </c>
      <c r="L14" s="2">
        <f t="shared" si="1"/>
        <v>0</v>
      </c>
      <c r="P14" s="6">
        <v>33.81</v>
      </c>
      <c r="Q14" s="5">
        <v>43577.834999999999</v>
      </c>
      <c r="R14" s="7">
        <v>5.95</v>
      </c>
      <c r="S14" s="5">
        <v>3242.74125</v>
      </c>
      <c r="AB14" s="10">
        <v>0.15</v>
      </c>
      <c r="AC14" s="5">
        <v>7.4279999999999999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46828.004249999998</v>
      </c>
      <c r="AT14" s="11">
        <f t="shared" si="6"/>
        <v>5.0561674678422817</v>
      </c>
      <c r="AU14" s="5">
        <f t="shared" si="7"/>
        <v>5056.1674678422814</v>
      </c>
    </row>
    <row r="15" spans="1:47" x14ac:dyDescent="0.3">
      <c r="A15" s="1" t="s">
        <v>88</v>
      </c>
      <c r="B15" s="1" t="s">
        <v>89</v>
      </c>
      <c r="C15" s="1" t="s">
        <v>90</v>
      </c>
      <c r="D15" s="1" t="s">
        <v>66</v>
      </c>
      <c r="E15" s="1" t="s">
        <v>92</v>
      </c>
      <c r="F15" s="1" t="s">
        <v>86</v>
      </c>
      <c r="G15" s="1" t="s">
        <v>55</v>
      </c>
      <c r="H15" s="1" t="s">
        <v>56</v>
      </c>
      <c r="I15" s="2">
        <v>79.868967206299999</v>
      </c>
      <c r="J15" s="2">
        <v>38.93</v>
      </c>
      <c r="K15" s="2">
        <f t="shared" si="0"/>
        <v>35.840000000000003</v>
      </c>
      <c r="L15" s="2">
        <f t="shared" si="1"/>
        <v>3.1</v>
      </c>
      <c r="P15" s="6">
        <v>2.87</v>
      </c>
      <c r="Q15" s="5">
        <v>3442.5650000000001</v>
      </c>
      <c r="R15" s="7">
        <v>21.32</v>
      </c>
      <c r="S15" s="5">
        <v>9775.2199999999993</v>
      </c>
      <c r="T15" s="8">
        <v>11.65</v>
      </c>
      <c r="U15" s="5">
        <v>1602.4575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R15" s="2">
        <v>3.1</v>
      </c>
      <c r="AS15" s="5">
        <f t="shared" si="5"/>
        <v>14820.2425</v>
      </c>
      <c r="AT15" s="11">
        <f t="shared" si="6"/>
        <v>1.6001883743323009</v>
      </c>
      <c r="AU15" s="5">
        <f t="shared" si="7"/>
        <v>1600.1883743323008</v>
      </c>
    </row>
    <row r="16" spans="1:47" x14ac:dyDescent="0.3">
      <c r="A16" s="1" t="s">
        <v>93</v>
      </c>
      <c r="B16" s="1" t="s">
        <v>94</v>
      </c>
      <c r="C16" s="1" t="s">
        <v>95</v>
      </c>
      <c r="D16" s="1" t="s">
        <v>96</v>
      </c>
      <c r="E16" s="1" t="s">
        <v>97</v>
      </c>
      <c r="F16" s="1" t="s">
        <v>86</v>
      </c>
      <c r="G16" s="1" t="s">
        <v>55</v>
      </c>
      <c r="H16" s="1" t="s">
        <v>56</v>
      </c>
      <c r="I16" s="2">
        <v>140.366672335</v>
      </c>
      <c r="J16" s="2">
        <v>24.5</v>
      </c>
      <c r="K16" s="2">
        <f t="shared" si="0"/>
        <v>24.490000000000002</v>
      </c>
      <c r="L16" s="2">
        <f t="shared" si="1"/>
        <v>0</v>
      </c>
      <c r="N16" s="4">
        <v>5.2100000000000009</v>
      </c>
      <c r="O16" s="5">
        <v>7163.8762500000012</v>
      </c>
      <c r="P16" s="6">
        <v>15.81</v>
      </c>
      <c r="Q16" s="5">
        <v>20406.493750000001</v>
      </c>
      <c r="R16" s="7">
        <v>3.2599999999999989</v>
      </c>
      <c r="S16" s="5">
        <v>1515.3425</v>
      </c>
      <c r="T16" s="8">
        <v>0.21</v>
      </c>
      <c r="U16" s="5">
        <v>28.8855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29114.598000000002</v>
      </c>
      <c r="AT16" s="11">
        <f t="shared" si="6"/>
        <v>3.1435950689037955</v>
      </c>
      <c r="AU16" s="5">
        <f t="shared" si="7"/>
        <v>3143.5950689037954</v>
      </c>
    </row>
    <row r="17" spans="1:47" x14ac:dyDescent="0.3">
      <c r="A17" s="1" t="s">
        <v>93</v>
      </c>
      <c r="B17" s="1" t="s">
        <v>94</v>
      </c>
      <c r="C17" s="1" t="s">
        <v>95</v>
      </c>
      <c r="D17" s="1" t="s">
        <v>96</v>
      </c>
      <c r="E17" s="1" t="s">
        <v>98</v>
      </c>
      <c r="F17" s="1" t="s">
        <v>86</v>
      </c>
      <c r="G17" s="1" t="s">
        <v>55</v>
      </c>
      <c r="H17" s="1" t="s">
        <v>56</v>
      </c>
      <c r="I17" s="2">
        <v>140.366672335</v>
      </c>
      <c r="J17" s="2">
        <v>38.86</v>
      </c>
      <c r="K17" s="2">
        <f t="shared" si="0"/>
        <v>38.86</v>
      </c>
      <c r="L17" s="2">
        <f t="shared" si="1"/>
        <v>0</v>
      </c>
      <c r="N17" s="4">
        <v>10.4</v>
      </c>
      <c r="O17" s="5">
        <v>14211.6</v>
      </c>
      <c r="P17" s="6">
        <v>24.31</v>
      </c>
      <c r="Q17" s="5">
        <v>29198.828750000001</v>
      </c>
      <c r="R17" s="7">
        <v>4.1500000000000004</v>
      </c>
      <c r="S17" s="5">
        <v>2157.2424999999998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45567.671249999999</v>
      </c>
      <c r="AT17" s="11">
        <f t="shared" si="6"/>
        <v>4.9200853346121853</v>
      </c>
      <c r="AU17" s="5">
        <f t="shared" si="7"/>
        <v>4920.0853346121858</v>
      </c>
    </row>
    <row r="18" spans="1:47" x14ac:dyDescent="0.3">
      <c r="A18" s="1" t="s">
        <v>93</v>
      </c>
      <c r="B18" s="1" t="s">
        <v>94</v>
      </c>
      <c r="C18" s="1" t="s">
        <v>95</v>
      </c>
      <c r="D18" s="1" t="s">
        <v>96</v>
      </c>
      <c r="E18" s="1" t="s">
        <v>99</v>
      </c>
      <c r="F18" s="1" t="s">
        <v>86</v>
      </c>
      <c r="G18" s="1" t="s">
        <v>55</v>
      </c>
      <c r="H18" s="1" t="s">
        <v>56</v>
      </c>
      <c r="I18" s="2">
        <v>140.366672335</v>
      </c>
      <c r="J18" s="2">
        <v>37.93</v>
      </c>
      <c r="K18" s="2">
        <f t="shared" si="0"/>
        <v>37.93</v>
      </c>
      <c r="L18" s="2">
        <f t="shared" si="1"/>
        <v>0</v>
      </c>
      <c r="N18" s="4">
        <v>0.39</v>
      </c>
      <c r="O18" s="5">
        <v>532.93500000000006</v>
      </c>
      <c r="P18" s="6">
        <v>20.97</v>
      </c>
      <c r="Q18" s="5">
        <v>25153.514999999999</v>
      </c>
      <c r="R18" s="7">
        <v>16.57</v>
      </c>
      <c r="S18" s="5">
        <v>7597.3450000000003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33283.794999999998</v>
      </c>
      <c r="AT18" s="11">
        <f t="shared" si="6"/>
        <v>3.5937564323026132</v>
      </c>
      <c r="AU18" s="5">
        <f t="shared" si="7"/>
        <v>3593.7564323026131</v>
      </c>
    </row>
    <row r="19" spans="1:47" x14ac:dyDescent="0.3">
      <c r="A19" s="1" t="s">
        <v>93</v>
      </c>
      <c r="B19" s="1" t="s">
        <v>94</v>
      </c>
      <c r="C19" s="1" t="s">
        <v>95</v>
      </c>
      <c r="D19" s="1" t="s">
        <v>96</v>
      </c>
      <c r="E19" s="1" t="s">
        <v>100</v>
      </c>
      <c r="F19" s="1" t="s">
        <v>86</v>
      </c>
      <c r="G19" s="1" t="s">
        <v>55</v>
      </c>
      <c r="H19" s="1" t="s">
        <v>56</v>
      </c>
      <c r="I19" s="2">
        <v>140.366672335</v>
      </c>
      <c r="J19" s="2">
        <v>35.21</v>
      </c>
      <c r="K19" s="2">
        <f t="shared" si="0"/>
        <v>35.020000000000003</v>
      </c>
      <c r="L19" s="2">
        <f t="shared" si="1"/>
        <v>0.2</v>
      </c>
      <c r="P19" s="6">
        <v>4.3500000000000014</v>
      </c>
      <c r="Q19" s="5">
        <v>5217.8250000000007</v>
      </c>
      <c r="R19" s="7">
        <v>27.83</v>
      </c>
      <c r="S19" s="5">
        <v>12760.055</v>
      </c>
      <c r="T19" s="8">
        <v>2.74</v>
      </c>
      <c r="U19" s="5">
        <v>376.88700000000011</v>
      </c>
      <c r="Z19" s="9">
        <v>0.06</v>
      </c>
      <c r="AA19" s="5">
        <v>3.3012000000000001</v>
      </c>
      <c r="AB19" s="10">
        <v>0.04</v>
      </c>
      <c r="AC19" s="5">
        <v>1.9807999999999999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R19" s="2">
        <v>0.2</v>
      </c>
      <c r="AS19" s="5">
        <f t="shared" si="5"/>
        <v>18360.049000000003</v>
      </c>
      <c r="AT19" s="11">
        <f t="shared" si="6"/>
        <v>1.9823924582861172</v>
      </c>
      <c r="AU19" s="5">
        <f t="shared" si="7"/>
        <v>1982.3924582861173</v>
      </c>
    </row>
    <row r="20" spans="1:47" x14ac:dyDescent="0.3">
      <c r="A20" s="1" t="s">
        <v>101</v>
      </c>
      <c r="B20" s="1" t="s">
        <v>89</v>
      </c>
      <c r="C20" s="1" t="s">
        <v>90</v>
      </c>
      <c r="D20" s="1" t="s">
        <v>66</v>
      </c>
      <c r="E20" s="1" t="s">
        <v>97</v>
      </c>
      <c r="F20" s="1" t="s">
        <v>86</v>
      </c>
      <c r="G20" s="1" t="s">
        <v>55</v>
      </c>
      <c r="H20" s="1" t="s">
        <v>56</v>
      </c>
      <c r="I20" s="2">
        <v>19.203642991300001</v>
      </c>
      <c r="J20" s="2">
        <v>15.41</v>
      </c>
      <c r="K20" s="2">
        <f t="shared" si="0"/>
        <v>15.4</v>
      </c>
      <c r="L20" s="2">
        <f t="shared" si="1"/>
        <v>0</v>
      </c>
      <c r="N20" s="4">
        <v>1.78</v>
      </c>
      <c r="O20" s="5">
        <v>2432.37</v>
      </c>
      <c r="P20" s="6">
        <v>3.54</v>
      </c>
      <c r="Q20" s="5">
        <v>4246.2299999999996</v>
      </c>
      <c r="R20" s="7">
        <v>0.03</v>
      </c>
      <c r="S20" s="5">
        <v>13.755000000000001</v>
      </c>
      <c r="Z20" s="9">
        <v>5.79</v>
      </c>
      <c r="AA20" s="5">
        <v>318.56580000000002</v>
      </c>
      <c r="AB20" s="10">
        <v>4.26</v>
      </c>
      <c r="AC20" s="5">
        <v>210.95519999999999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7221.8760000000002</v>
      </c>
      <c r="AT20" s="11">
        <f t="shared" si="6"/>
        <v>0.77976875318129646</v>
      </c>
      <c r="AU20" s="5">
        <f t="shared" si="7"/>
        <v>779.76875318129646</v>
      </c>
    </row>
    <row r="21" spans="1:47" x14ac:dyDescent="0.3">
      <c r="A21" s="1" t="s">
        <v>101</v>
      </c>
      <c r="B21" s="1" t="s">
        <v>89</v>
      </c>
      <c r="C21" s="1" t="s">
        <v>90</v>
      </c>
      <c r="D21" s="1" t="s">
        <v>66</v>
      </c>
      <c r="E21" s="1" t="s">
        <v>100</v>
      </c>
      <c r="F21" s="1" t="s">
        <v>86</v>
      </c>
      <c r="G21" s="1" t="s">
        <v>55</v>
      </c>
      <c r="H21" s="1" t="s">
        <v>56</v>
      </c>
      <c r="I21" s="2">
        <v>19.203642991300001</v>
      </c>
      <c r="J21" s="2">
        <v>3.76</v>
      </c>
      <c r="K21" s="2">
        <f t="shared" si="0"/>
        <v>3.75</v>
      </c>
      <c r="L21" s="2">
        <f t="shared" si="1"/>
        <v>0</v>
      </c>
      <c r="P21" s="6">
        <v>0.44</v>
      </c>
      <c r="Q21" s="5">
        <v>527.78</v>
      </c>
      <c r="R21" s="7">
        <v>0.32</v>
      </c>
      <c r="S21" s="5">
        <v>146.72</v>
      </c>
      <c r="Z21" s="9">
        <v>1.72</v>
      </c>
      <c r="AA21" s="5">
        <v>94.634399999999999</v>
      </c>
      <c r="AB21" s="10">
        <v>1.27</v>
      </c>
      <c r="AC21" s="5">
        <v>62.890400000000007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832.02480000000003</v>
      </c>
      <c r="AT21" s="11">
        <f t="shared" si="6"/>
        <v>8.9836344588569164E-2</v>
      </c>
      <c r="AU21" s="5">
        <f t="shared" si="7"/>
        <v>89.836344588569162</v>
      </c>
    </row>
    <row r="22" spans="1:47" x14ac:dyDescent="0.3">
      <c r="A22" s="1" t="s">
        <v>102</v>
      </c>
      <c r="B22" s="1" t="s">
        <v>94</v>
      </c>
      <c r="C22" s="1" t="s">
        <v>95</v>
      </c>
      <c r="D22" s="1" t="s">
        <v>96</v>
      </c>
      <c r="E22" s="1" t="s">
        <v>103</v>
      </c>
      <c r="F22" s="1" t="s">
        <v>86</v>
      </c>
      <c r="G22" s="1" t="s">
        <v>55</v>
      </c>
      <c r="H22" s="1" t="s">
        <v>56</v>
      </c>
      <c r="I22" s="2">
        <v>159.95279064299999</v>
      </c>
      <c r="J22" s="2">
        <v>38.99</v>
      </c>
      <c r="K22" s="2">
        <f t="shared" si="0"/>
        <v>38.999999999999993</v>
      </c>
      <c r="L22" s="2">
        <f t="shared" si="1"/>
        <v>0</v>
      </c>
      <c r="P22" s="6">
        <v>11.21</v>
      </c>
      <c r="Q22" s="5">
        <v>16739.022499999999</v>
      </c>
      <c r="R22" s="7">
        <v>25.06</v>
      </c>
      <c r="S22" s="5">
        <v>14077.096250000001</v>
      </c>
      <c r="T22" s="8">
        <v>2.73</v>
      </c>
      <c r="U22" s="5">
        <v>436.72125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31252.84</v>
      </c>
      <c r="AT22" s="11">
        <f t="shared" si="6"/>
        <v>3.3744678086655808</v>
      </c>
      <c r="AU22" s="5">
        <f t="shared" si="7"/>
        <v>3374.4678086655808</v>
      </c>
    </row>
    <row r="23" spans="1:47" x14ac:dyDescent="0.3">
      <c r="A23" s="1" t="s">
        <v>102</v>
      </c>
      <c r="B23" s="1" t="s">
        <v>94</v>
      </c>
      <c r="C23" s="1" t="s">
        <v>95</v>
      </c>
      <c r="D23" s="1" t="s">
        <v>96</v>
      </c>
      <c r="E23" s="1" t="s">
        <v>104</v>
      </c>
      <c r="F23" s="1" t="s">
        <v>86</v>
      </c>
      <c r="G23" s="1" t="s">
        <v>55</v>
      </c>
      <c r="H23" s="1" t="s">
        <v>56</v>
      </c>
      <c r="I23" s="2">
        <v>159.95279064299999</v>
      </c>
      <c r="J23" s="2">
        <v>39.96</v>
      </c>
      <c r="K23" s="2">
        <f t="shared" si="0"/>
        <v>38.97</v>
      </c>
      <c r="L23" s="2">
        <f t="shared" si="1"/>
        <v>0</v>
      </c>
      <c r="P23" s="6">
        <v>22.5</v>
      </c>
      <c r="Q23" s="5">
        <v>42324.357500000013</v>
      </c>
      <c r="R23" s="7">
        <v>10.82</v>
      </c>
      <c r="S23" s="5">
        <v>5783.9775</v>
      </c>
      <c r="T23" s="8">
        <v>5.65</v>
      </c>
      <c r="U23" s="5">
        <v>903.01575000000014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49011.350750000012</v>
      </c>
      <c r="AT23" s="11">
        <f t="shared" si="6"/>
        <v>5.2919102828764588</v>
      </c>
      <c r="AU23" s="5">
        <f t="shared" si="7"/>
        <v>5291.910282876459</v>
      </c>
    </row>
    <row r="24" spans="1:47" x14ac:dyDescent="0.3">
      <c r="A24" s="1" t="s">
        <v>102</v>
      </c>
      <c r="B24" s="1" t="s">
        <v>94</v>
      </c>
      <c r="C24" s="1" t="s">
        <v>95</v>
      </c>
      <c r="D24" s="1" t="s">
        <v>96</v>
      </c>
      <c r="E24" s="1" t="s">
        <v>105</v>
      </c>
      <c r="F24" s="1" t="s">
        <v>86</v>
      </c>
      <c r="G24" s="1" t="s">
        <v>55</v>
      </c>
      <c r="H24" s="1" t="s">
        <v>56</v>
      </c>
      <c r="I24" s="2">
        <v>159.95279064299999</v>
      </c>
      <c r="J24" s="2">
        <v>39.94</v>
      </c>
      <c r="K24" s="2">
        <f t="shared" si="0"/>
        <v>36.56</v>
      </c>
      <c r="L24" s="2">
        <f t="shared" si="1"/>
        <v>0</v>
      </c>
      <c r="N24" s="4">
        <v>7.1999999999999993</v>
      </c>
      <c r="O24" s="5">
        <v>12438.56625</v>
      </c>
      <c r="P24" s="6">
        <v>29.36</v>
      </c>
      <c r="Q24" s="5">
        <v>46279.708749999998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58718.274999999994</v>
      </c>
      <c r="AT24" s="11">
        <f t="shared" si="6"/>
        <v>6.3399975415953529</v>
      </c>
      <c r="AU24" s="5">
        <f t="shared" si="7"/>
        <v>6339.9975415953531</v>
      </c>
    </row>
    <row r="25" spans="1:47" x14ac:dyDescent="0.3">
      <c r="A25" s="1" t="s">
        <v>102</v>
      </c>
      <c r="B25" s="1" t="s">
        <v>94</v>
      </c>
      <c r="C25" s="1" t="s">
        <v>95</v>
      </c>
      <c r="D25" s="1" t="s">
        <v>96</v>
      </c>
      <c r="E25" s="1" t="s">
        <v>73</v>
      </c>
      <c r="F25" s="1" t="s">
        <v>86</v>
      </c>
      <c r="G25" s="1" t="s">
        <v>55</v>
      </c>
      <c r="H25" s="1" t="s">
        <v>56</v>
      </c>
      <c r="I25" s="2">
        <v>159.95279064299999</v>
      </c>
      <c r="J25" s="2">
        <v>39</v>
      </c>
      <c r="K25" s="2">
        <f t="shared" si="0"/>
        <v>36.589999999999996</v>
      </c>
      <c r="L25" s="2">
        <f t="shared" si="1"/>
        <v>0</v>
      </c>
      <c r="N25" s="4">
        <v>12.51</v>
      </c>
      <c r="O25" s="5">
        <v>21433.552500000002</v>
      </c>
      <c r="P25" s="6">
        <v>22.21</v>
      </c>
      <c r="Q25" s="5">
        <v>33334.105000000003</v>
      </c>
      <c r="R25" s="7">
        <v>1.87</v>
      </c>
      <c r="S25" s="5">
        <v>1071.7437500000001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55839.401250000003</v>
      </c>
      <c r="AT25" s="11">
        <f t="shared" si="6"/>
        <v>6.0291564534066531</v>
      </c>
      <c r="AU25" s="5">
        <f t="shared" si="7"/>
        <v>6029.1564534066529</v>
      </c>
    </row>
    <row r="26" spans="1:47" x14ac:dyDescent="0.3">
      <c r="A26" s="1" t="s">
        <v>106</v>
      </c>
      <c r="B26" s="1" t="s">
        <v>107</v>
      </c>
      <c r="C26" s="1" t="s">
        <v>108</v>
      </c>
      <c r="D26" s="1" t="s">
        <v>66</v>
      </c>
      <c r="E26" s="1" t="s">
        <v>109</v>
      </c>
      <c r="F26" s="1" t="s">
        <v>86</v>
      </c>
      <c r="G26" s="1" t="s">
        <v>55</v>
      </c>
      <c r="H26" s="1" t="s">
        <v>56</v>
      </c>
      <c r="I26" s="2">
        <v>159.614723035</v>
      </c>
      <c r="J26" s="2">
        <v>39.909999999999997</v>
      </c>
      <c r="K26" s="2">
        <f t="shared" si="0"/>
        <v>39.919999999999995</v>
      </c>
      <c r="L26" s="2">
        <f t="shared" si="1"/>
        <v>0</v>
      </c>
      <c r="N26" s="4">
        <v>1.1399999999999999</v>
      </c>
      <c r="O26" s="5">
        <v>1947.2625</v>
      </c>
      <c r="P26" s="6">
        <v>31.91</v>
      </c>
      <c r="Q26" s="5">
        <v>47914.027499999997</v>
      </c>
      <c r="R26" s="7">
        <v>6.44</v>
      </c>
      <c r="S26" s="5">
        <v>3682.9012499999999</v>
      </c>
      <c r="T26" s="8">
        <v>0.43</v>
      </c>
      <c r="U26" s="5">
        <v>72.213750000000005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53616.404999999999</v>
      </c>
      <c r="AT26" s="11">
        <f t="shared" si="6"/>
        <v>5.7891325296797431</v>
      </c>
      <c r="AU26" s="5">
        <f t="shared" si="7"/>
        <v>5789.1325296797431</v>
      </c>
    </row>
    <row r="27" spans="1:47" x14ac:dyDescent="0.3">
      <c r="A27" s="1" t="s">
        <v>106</v>
      </c>
      <c r="B27" s="1" t="s">
        <v>107</v>
      </c>
      <c r="C27" s="1" t="s">
        <v>108</v>
      </c>
      <c r="D27" s="1" t="s">
        <v>66</v>
      </c>
      <c r="E27" s="1" t="s">
        <v>61</v>
      </c>
      <c r="F27" s="1" t="s">
        <v>86</v>
      </c>
      <c r="G27" s="1" t="s">
        <v>55</v>
      </c>
      <c r="H27" s="1" t="s">
        <v>56</v>
      </c>
      <c r="I27" s="2">
        <v>159.614723035</v>
      </c>
      <c r="J27" s="2">
        <v>38.99</v>
      </c>
      <c r="K27" s="2">
        <f t="shared" si="0"/>
        <v>11.459999999999999</v>
      </c>
      <c r="L27" s="2">
        <f t="shared" si="1"/>
        <v>0</v>
      </c>
      <c r="R27" s="7">
        <v>8.629999999999999</v>
      </c>
      <c r="S27" s="5">
        <v>4536.8575000000001</v>
      </c>
      <c r="T27" s="8">
        <v>2.83</v>
      </c>
      <c r="U27" s="5">
        <v>486.583125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5023.4406250000002</v>
      </c>
      <c r="AT27" s="11">
        <f t="shared" si="6"/>
        <v>0.54239674467361698</v>
      </c>
      <c r="AU27" s="5">
        <f t="shared" si="7"/>
        <v>542.39674467361692</v>
      </c>
    </row>
    <row r="28" spans="1:47" x14ac:dyDescent="0.3">
      <c r="A28" s="1" t="s">
        <v>106</v>
      </c>
      <c r="B28" s="1" t="s">
        <v>107</v>
      </c>
      <c r="C28" s="1" t="s">
        <v>108</v>
      </c>
      <c r="D28" s="1" t="s">
        <v>66</v>
      </c>
      <c r="E28" s="1" t="s">
        <v>67</v>
      </c>
      <c r="F28" s="1" t="s">
        <v>86</v>
      </c>
      <c r="G28" s="1" t="s">
        <v>55</v>
      </c>
      <c r="H28" s="1" t="s">
        <v>56</v>
      </c>
      <c r="I28" s="2">
        <v>159.614723035</v>
      </c>
      <c r="J28" s="2">
        <v>38.89</v>
      </c>
      <c r="K28" s="2">
        <f t="shared" si="0"/>
        <v>31.12</v>
      </c>
      <c r="L28" s="2">
        <f t="shared" si="1"/>
        <v>0</v>
      </c>
      <c r="P28" s="6">
        <v>22.17</v>
      </c>
      <c r="Q28" s="5">
        <v>26592.915000000001</v>
      </c>
      <c r="R28" s="7">
        <v>8.9499999999999993</v>
      </c>
      <c r="S28" s="5">
        <v>4103.5749999999998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30696.49</v>
      </c>
      <c r="AT28" s="11">
        <f t="shared" si="6"/>
        <v>3.3143969426146525</v>
      </c>
      <c r="AU28" s="5">
        <f t="shared" si="7"/>
        <v>3314.3969426146523</v>
      </c>
    </row>
    <row r="29" spans="1:47" x14ac:dyDescent="0.3">
      <c r="A29" s="1" t="s">
        <v>106</v>
      </c>
      <c r="B29" s="1" t="s">
        <v>107</v>
      </c>
      <c r="C29" s="1" t="s">
        <v>108</v>
      </c>
      <c r="D29" s="1" t="s">
        <v>66</v>
      </c>
      <c r="E29" s="1" t="s">
        <v>62</v>
      </c>
      <c r="F29" s="1" t="s">
        <v>86</v>
      </c>
      <c r="G29" s="1" t="s">
        <v>55</v>
      </c>
      <c r="H29" s="1" t="s">
        <v>56</v>
      </c>
      <c r="I29" s="2">
        <v>159.614723035</v>
      </c>
      <c r="J29" s="2">
        <v>39.9</v>
      </c>
      <c r="K29" s="2">
        <f t="shared" si="0"/>
        <v>28.75</v>
      </c>
      <c r="L29" s="2">
        <f t="shared" si="1"/>
        <v>0</v>
      </c>
      <c r="N29" s="4">
        <v>7.9600000000000009</v>
      </c>
      <c r="O29" s="5">
        <v>13504.436250000001</v>
      </c>
      <c r="P29" s="6">
        <v>17.87</v>
      </c>
      <c r="Q29" s="5">
        <v>26478.962500000001</v>
      </c>
      <c r="R29" s="7">
        <v>2.92</v>
      </c>
      <c r="S29" s="5">
        <v>1492.4175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41475.816250000003</v>
      </c>
      <c r="AT29" s="11">
        <f t="shared" si="6"/>
        <v>4.4782748311434668</v>
      </c>
      <c r="AU29" s="5">
        <f t="shared" si="7"/>
        <v>4478.2748311434671</v>
      </c>
    </row>
    <row r="30" spans="1:47" x14ac:dyDescent="0.3">
      <c r="A30" s="1" t="s">
        <v>110</v>
      </c>
      <c r="B30" s="1" t="s">
        <v>111</v>
      </c>
      <c r="C30" s="1" t="s">
        <v>112</v>
      </c>
      <c r="D30" s="1" t="s">
        <v>66</v>
      </c>
      <c r="E30" s="1" t="s">
        <v>92</v>
      </c>
      <c r="F30" s="1" t="s">
        <v>113</v>
      </c>
      <c r="G30" s="1" t="s">
        <v>55</v>
      </c>
      <c r="H30" s="1" t="s">
        <v>56</v>
      </c>
      <c r="I30" s="2">
        <v>80.584225301100005</v>
      </c>
      <c r="J30" s="2">
        <v>39.42</v>
      </c>
      <c r="K30" s="2">
        <f t="shared" si="0"/>
        <v>2.2500000000000004</v>
      </c>
      <c r="L30" s="2">
        <f t="shared" si="1"/>
        <v>0</v>
      </c>
      <c r="P30" s="6">
        <v>0.72</v>
      </c>
      <c r="Q30" s="5">
        <v>863.64</v>
      </c>
      <c r="R30" s="7">
        <v>1.31</v>
      </c>
      <c r="S30" s="5">
        <v>600.63499999999999</v>
      </c>
      <c r="T30" s="8">
        <v>0.22</v>
      </c>
      <c r="U30" s="5">
        <v>30.260999999999999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1494.5360000000001</v>
      </c>
      <c r="AT30" s="11">
        <f t="shared" si="6"/>
        <v>0.16136977058378765</v>
      </c>
      <c r="AU30" s="5">
        <f t="shared" si="7"/>
        <v>161.36977058378764</v>
      </c>
    </row>
    <row r="31" spans="1:47" x14ac:dyDescent="0.3">
      <c r="A31" s="1" t="s">
        <v>114</v>
      </c>
      <c r="B31" s="1" t="s">
        <v>115</v>
      </c>
      <c r="C31" s="1" t="s">
        <v>116</v>
      </c>
      <c r="D31" s="1" t="s">
        <v>66</v>
      </c>
      <c r="E31" s="1" t="s">
        <v>85</v>
      </c>
      <c r="F31" s="1" t="s">
        <v>113</v>
      </c>
      <c r="G31" s="1" t="s">
        <v>55</v>
      </c>
      <c r="H31" s="1" t="s">
        <v>56</v>
      </c>
      <c r="I31" s="2">
        <v>79.816197942299993</v>
      </c>
      <c r="J31" s="2">
        <v>37.93</v>
      </c>
      <c r="K31" s="2">
        <f t="shared" si="0"/>
        <v>32.71</v>
      </c>
      <c r="L31" s="2">
        <f t="shared" si="1"/>
        <v>0</v>
      </c>
      <c r="N31" s="4">
        <v>3.649999999999999</v>
      </c>
      <c r="O31" s="5">
        <v>5520.66</v>
      </c>
      <c r="P31" s="6">
        <v>18.559999999999999</v>
      </c>
      <c r="Q31" s="5">
        <v>25987.1675</v>
      </c>
      <c r="R31" s="7">
        <v>8.23</v>
      </c>
      <c r="S31" s="5">
        <v>4766.1075000000001</v>
      </c>
      <c r="T31" s="8">
        <v>2.27</v>
      </c>
      <c r="U31" s="5">
        <v>430.53150000000011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36704.466499999995</v>
      </c>
      <c r="AT31" s="11">
        <f t="shared" si="6"/>
        <v>3.9630971341642609</v>
      </c>
      <c r="AU31" s="5">
        <f t="shared" si="7"/>
        <v>3963.0971341642612</v>
      </c>
    </row>
    <row r="32" spans="1:47" x14ac:dyDescent="0.3">
      <c r="A32" s="1" t="s">
        <v>114</v>
      </c>
      <c r="B32" s="1" t="s">
        <v>115</v>
      </c>
      <c r="C32" s="1" t="s">
        <v>116</v>
      </c>
      <c r="D32" s="1" t="s">
        <v>66</v>
      </c>
      <c r="E32" s="1" t="s">
        <v>53</v>
      </c>
      <c r="F32" s="1" t="s">
        <v>113</v>
      </c>
      <c r="G32" s="1" t="s">
        <v>55</v>
      </c>
      <c r="H32" s="1" t="s">
        <v>56</v>
      </c>
      <c r="I32" s="2">
        <v>79.816197942299993</v>
      </c>
      <c r="J32" s="2">
        <v>38.92</v>
      </c>
      <c r="K32" s="2">
        <f t="shared" si="0"/>
        <v>21.88</v>
      </c>
      <c r="L32" s="2">
        <f t="shared" si="1"/>
        <v>0</v>
      </c>
      <c r="N32" s="4">
        <v>0.04</v>
      </c>
      <c r="O32" s="5">
        <v>54.66</v>
      </c>
      <c r="P32" s="6">
        <v>2.87</v>
      </c>
      <c r="Q32" s="5">
        <v>4606.08</v>
      </c>
      <c r="R32" s="7">
        <v>15.34</v>
      </c>
      <c r="S32" s="5">
        <v>9582.6499999999978</v>
      </c>
      <c r="T32" s="8">
        <v>3.63</v>
      </c>
      <c r="U32" s="5">
        <v>665.39812499999994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14908.788124999997</v>
      </c>
      <c r="AT32" s="11">
        <f t="shared" si="6"/>
        <v>1.6097489250265951</v>
      </c>
      <c r="AU32" s="5">
        <f t="shared" si="7"/>
        <v>1609.7489250265951</v>
      </c>
    </row>
    <row r="33" spans="1:47" x14ac:dyDescent="0.3">
      <c r="A33" s="1" t="s">
        <v>117</v>
      </c>
      <c r="B33" s="1" t="s">
        <v>118</v>
      </c>
      <c r="C33" s="1" t="s">
        <v>119</v>
      </c>
      <c r="D33" s="1" t="s">
        <v>52</v>
      </c>
      <c r="E33" s="1" t="s">
        <v>61</v>
      </c>
      <c r="F33" s="1" t="s">
        <v>113</v>
      </c>
      <c r="G33" s="1" t="s">
        <v>55</v>
      </c>
      <c r="H33" s="1" t="s">
        <v>56</v>
      </c>
      <c r="I33" s="2">
        <v>147.45787768299999</v>
      </c>
      <c r="J33" s="2">
        <v>39.08</v>
      </c>
      <c r="K33" s="2">
        <f t="shared" si="0"/>
        <v>9.3000000000000007</v>
      </c>
      <c r="L33" s="2">
        <f t="shared" si="1"/>
        <v>0</v>
      </c>
      <c r="R33" s="7">
        <v>5.51</v>
      </c>
      <c r="S33" s="5">
        <v>3157.9187499999998</v>
      </c>
      <c r="T33" s="8">
        <v>3.79</v>
      </c>
      <c r="U33" s="5">
        <v>651.64312500000005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3809.5618749999999</v>
      </c>
      <c r="AT33" s="11">
        <f t="shared" si="6"/>
        <v>0.41133042348494375</v>
      </c>
      <c r="AU33" s="5">
        <f t="shared" si="7"/>
        <v>411.33042348494376</v>
      </c>
    </row>
    <row r="34" spans="1:47" x14ac:dyDescent="0.3">
      <c r="A34" s="1" t="s">
        <v>120</v>
      </c>
      <c r="B34" s="1" t="s">
        <v>121</v>
      </c>
      <c r="C34" s="1" t="s">
        <v>122</v>
      </c>
      <c r="D34" s="1" t="s">
        <v>66</v>
      </c>
      <c r="E34" s="1" t="s">
        <v>85</v>
      </c>
      <c r="F34" s="1" t="s">
        <v>123</v>
      </c>
      <c r="G34" s="1" t="s">
        <v>55</v>
      </c>
      <c r="H34" s="1" t="s">
        <v>56</v>
      </c>
      <c r="I34" s="2">
        <v>158.53475567800001</v>
      </c>
      <c r="J34" s="2">
        <v>38.01</v>
      </c>
      <c r="K34" s="2">
        <f t="shared" si="0"/>
        <v>37.999999999999993</v>
      </c>
      <c r="L34" s="2">
        <f t="shared" si="1"/>
        <v>0</v>
      </c>
      <c r="P34" s="6">
        <v>15.68</v>
      </c>
      <c r="Q34" s="5">
        <v>18808.16</v>
      </c>
      <c r="R34" s="7">
        <v>22.06</v>
      </c>
      <c r="S34" s="5">
        <v>10200.47875</v>
      </c>
      <c r="T34" s="8">
        <v>0.26</v>
      </c>
      <c r="U34" s="5">
        <v>35.763000000000012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29044.401749999997</v>
      </c>
      <c r="AT34" s="11">
        <f t="shared" si="6"/>
        <v>3.1360157581623063</v>
      </c>
      <c r="AU34" s="5">
        <f t="shared" si="7"/>
        <v>3136.0157581623062</v>
      </c>
    </row>
    <row r="35" spans="1:47" x14ac:dyDescent="0.3">
      <c r="A35" s="1" t="s">
        <v>120</v>
      </c>
      <c r="B35" s="1" t="s">
        <v>121</v>
      </c>
      <c r="C35" s="1" t="s">
        <v>122</v>
      </c>
      <c r="D35" s="1" t="s">
        <v>66</v>
      </c>
      <c r="E35" s="1" t="s">
        <v>53</v>
      </c>
      <c r="F35" s="1" t="s">
        <v>123</v>
      </c>
      <c r="G35" s="1" t="s">
        <v>55</v>
      </c>
      <c r="H35" s="1" t="s">
        <v>56</v>
      </c>
      <c r="I35" s="2">
        <v>158.53475567800001</v>
      </c>
      <c r="J35" s="2">
        <v>38.04</v>
      </c>
      <c r="K35" s="2">
        <f t="shared" ref="K35:K44" si="8">SUM(N35,P35,R35,T35,V35,X35,Z35,AB35,AE35,AG35,AI35)</f>
        <v>26.37</v>
      </c>
      <c r="L35" s="2">
        <f t="shared" ref="L35:L43" si="9">SUM(M35,AD35,AK35,AM35,AO35,AQ35,AR35)</f>
        <v>0</v>
      </c>
      <c r="R35" s="7">
        <v>6.12</v>
      </c>
      <c r="S35" s="5">
        <v>2957.3249999999998</v>
      </c>
      <c r="T35" s="8">
        <v>20.25</v>
      </c>
      <c r="U35" s="5">
        <v>2785.3874999999998</v>
      </c>
      <c r="AL35" s="5" t="str">
        <f t="shared" ref="AL35:AL44" si="10">IF(AK35&gt;0,AK35*$AL$1,"")</f>
        <v/>
      </c>
      <c r="AN35" s="5" t="str">
        <f t="shared" ref="AN35:AN44" si="11">IF(AM35&gt;0,AM35*$AN$1,"")</f>
        <v/>
      </c>
      <c r="AP35" s="5" t="str">
        <f t="shared" ref="AP35:AP44" si="12">IF(AO35&gt;0,AO35*$AP$1,"")</f>
        <v/>
      </c>
      <c r="AS35" s="5">
        <f t="shared" ref="AS35:AS44" si="13">SUM(O35,Q35,S35,U35,W35,Y35,AA35,AC35,AF35,AH35,AJ35)</f>
        <v>5742.7124999999996</v>
      </c>
      <c r="AT35" s="11">
        <f t="shared" si="6"/>
        <v>0.62005879995774582</v>
      </c>
      <c r="AU35" s="5">
        <f t="shared" ref="AU35:AU48" si="14">(AT35/100)*$AU$1</f>
        <v>620.0587999577458</v>
      </c>
    </row>
    <row r="36" spans="1:47" x14ac:dyDescent="0.3">
      <c r="A36" s="1" t="s">
        <v>124</v>
      </c>
      <c r="B36" s="1" t="s">
        <v>125</v>
      </c>
      <c r="C36" s="1" t="s">
        <v>126</v>
      </c>
      <c r="D36" s="1" t="s">
        <v>127</v>
      </c>
      <c r="E36" s="1" t="s">
        <v>92</v>
      </c>
      <c r="F36" s="1" t="s">
        <v>123</v>
      </c>
      <c r="G36" s="1" t="s">
        <v>55</v>
      </c>
      <c r="H36" s="1" t="s">
        <v>56</v>
      </c>
      <c r="I36" s="2">
        <v>216.78512521100001</v>
      </c>
      <c r="J36" s="2">
        <v>38.85</v>
      </c>
      <c r="K36" s="2">
        <f t="shared" si="8"/>
        <v>38.869999999999997</v>
      </c>
      <c r="L36" s="2">
        <f t="shared" si="9"/>
        <v>0</v>
      </c>
      <c r="N36" s="4">
        <v>8.27</v>
      </c>
      <c r="O36" s="5">
        <v>13412.1975</v>
      </c>
      <c r="P36" s="6">
        <v>25.31</v>
      </c>
      <c r="Q36" s="5">
        <v>41883.541250000002</v>
      </c>
      <c r="R36" s="7">
        <v>5.29</v>
      </c>
      <c r="S36" s="5">
        <v>3181.99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58477.728750000002</v>
      </c>
      <c r="AT36" s="11">
        <f t="shared" si="6"/>
        <v>6.3140250035117678</v>
      </c>
      <c r="AU36" s="5">
        <f t="shared" si="14"/>
        <v>6314.0250035117679</v>
      </c>
    </row>
    <row r="37" spans="1:47" x14ac:dyDescent="0.3">
      <c r="A37" s="1" t="s">
        <v>124</v>
      </c>
      <c r="B37" s="1" t="s">
        <v>125</v>
      </c>
      <c r="C37" s="1" t="s">
        <v>126</v>
      </c>
      <c r="D37" s="1" t="s">
        <v>127</v>
      </c>
      <c r="E37" s="1" t="s">
        <v>99</v>
      </c>
      <c r="F37" s="1" t="s">
        <v>123</v>
      </c>
      <c r="G37" s="1" t="s">
        <v>55</v>
      </c>
      <c r="H37" s="1" t="s">
        <v>56</v>
      </c>
      <c r="I37" s="2">
        <v>216.78512521100001</v>
      </c>
      <c r="J37" s="2">
        <v>23.58</v>
      </c>
      <c r="K37" s="2">
        <f t="shared" si="8"/>
        <v>23.350000000000005</v>
      </c>
      <c r="L37" s="2">
        <f t="shared" si="9"/>
        <v>0</v>
      </c>
      <c r="N37" s="4">
        <v>1.3</v>
      </c>
      <c r="O37" s="5">
        <v>2664.6750000000002</v>
      </c>
      <c r="P37" s="6">
        <v>18.28</v>
      </c>
      <c r="Q37" s="5">
        <v>29135.855</v>
      </c>
      <c r="R37" s="7">
        <v>1.94</v>
      </c>
      <c r="S37" s="5">
        <v>889.49</v>
      </c>
      <c r="Z37" s="9">
        <v>0.01</v>
      </c>
      <c r="AA37" s="5">
        <v>0.55020000000000002</v>
      </c>
      <c r="AB37" s="10">
        <v>1.82</v>
      </c>
      <c r="AC37" s="5">
        <v>122.562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32813.1322</v>
      </c>
      <c r="AT37" s="11">
        <f t="shared" si="6"/>
        <v>3.5429374837738905</v>
      </c>
      <c r="AU37" s="5">
        <f t="shared" si="14"/>
        <v>3542.9374837738906</v>
      </c>
    </row>
    <row r="38" spans="1:47" x14ac:dyDescent="0.3">
      <c r="A38" s="1" t="s">
        <v>124</v>
      </c>
      <c r="B38" s="1" t="s">
        <v>125</v>
      </c>
      <c r="C38" s="1" t="s">
        <v>126</v>
      </c>
      <c r="D38" s="1" t="s">
        <v>127</v>
      </c>
      <c r="E38" s="1" t="s">
        <v>100</v>
      </c>
      <c r="F38" s="1" t="s">
        <v>123</v>
      </c>
      <c r="G38" s="1" t="s">
        <v>55</v>
      </c>
      <c r="H38" s="1" t="s">
        <v>56</v>
      </c>
      <c r="I38" s="2">
        <v>216.78512521100001</v>
      </c>
      <c r="J38" s="2">
        <v>38.83</v>
      </c>
      <c r="K38" s="2">
        <f t="shared" si="8"/>
        <v>38.74</v>
      </c>
      <c r="L38" s="2">
        <f t="shared" si="9"/>
        <v>0</v>
      </c>
      <c r="N38" s="4">
        <v>24.93</v>
      </c>
      <c r="O38" s="5">
        <v>40345.912499999991</v>
      </c>
      <c r="P38" s="6">
        <v>13.71</v>
      </c>
      <c r="Q38" s="5">
        <v>17692.625</v>
      </c>
      <c r="R38" s="7">
        <v>0.1</v>
      </c>
      <c r="S38" s="5">
        <v>45.85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58084.38749999999</v>
      </c>
      <c r="AT38" s="11">
        <f t="shared" si="6"/>
        <v>6.2715547068620774</v>
      </c>
      <c r="AU38" s="5">
        <f t="shared" si="14"/>
        <v>6271.5547068620772</v>
      </c>
    </row>
    <row r="39" spans="1:47" x14ac:dyDescent="0.3">
      <c r="A39" s="1" t="s">
        <v>124</v>
      </c>
      <c r="B39" s="1" t="s">
        <v>125</v>
      </c>
      <c r="C39" s="1" t="s">
        <v>126</v>
      </c>
      <c r="D39" s="1" t="s">
        <v>127</v>
      </c>
      <c r="E39" s="1" t="s">
        <v>97</v>
      </c>
      <c r="F39" s="1" t="s">
        <v>123</v>
      </c>
      <c r="G39" s="1" t="s">
        <v>55</v>
      </c>
      <c r="H39" s="1" t="s">
        <v>56</v>
      </c>
      <c r="I39" s="2">
        <v>216.78512521100001</v>
      </c>
      <c r="J39" s="2">
        <v>38.86</v>
      </c>
      <c r="K39" s="2">
        <f t="shared" si="8"/>
        <v>32.15</v>
      </c>
      <c r="L39" s="2">
        <f t="shared" si="9"/>
        <v>0</v>
      </c>
      <c r="N39" s="4">
        <v>0.82</v>
      </c>
      <c r="O39" s="5">
        <v>1120.53</v>
      </c>
      <c r="P39" s="6">
        <v>15.97</v>
      </c>
      <c r="Q39" s="5">
        <v>19156.014999999999</v>
      </c>
      <c r="R39" s="7">
        <v>9.07</v>
      </c>
      <c r="S39" s="5">
        <v>4158.5949999999993</v>
      </c>
      <c r="T39" s="8">
        <v>6.2899999999999991</v>
      </c>
      <c r="U39" s="5">
        <v>865.18949999999995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25300.3295</v>
      </c>
      <c r="AT39" s="11">
        <f t="shared" si="6"/>
        <v>2.7317564562574836</v>
      </c>
      <c r="AU39" s="5">
        <f t="shared" si="14"/>
        <v>2731.7564562574835</v>
      </c>
    </row>
    <row r="40" spans="1:47" x14ac:dyDescent="0.3">
      <c r="A40" s="1" t="s">
        <v>124</v>
      </c>
      <c r="B40" s="1" t="s">
        <v>125</v>
      </c>
      <c r="C40" s="1" t="s">
        <v>126</v>
      </c>
      <c r="D40" s="1" t="s">
        <v>127</v>
      </c>
      <c r="E40" s="1" t="s">
        <v>98</v>
      </c>
      <c r="F40" s="1" t="s">
        <v>123</v>
      </c>
      <c r="G40" s="1" t="s">
        <v>55</v>
      </c>
      <c r="H40" s="1" t="s">
        <v>56</v>
      </c>
      <c r="I40" s="2">
        <v>216.78512521100001</v>
      </c>
      <c r="J40" s="2">
        <v>36.51</v>
      </c>
      <c r="K40" s="2">
        <f t="shared" si="8"/>
        <v>26.020000000000003</v>
      </c>
      <c r="L40" s="2">
        <f t="shared" si="9"/>
        <v>0</v>
      </c>
      <c r="P40" s="6">
        <v>11.88</v>
      </c>
      <c r="Q40" s="5">
        <v>14250.06</v>
      </c>
      <c r="R40" s="7">
        <v>11.58</v>
      </c>
      <c r="S40" s="5">
        <v>5309.43</v>
      </c>
      <c r="T40" s="8">
        <v>2.2799999999999998</v>
      </c>
      <c r="U40" s="5">
        <v>313.61399999999998</v>
      </c>
      <c r="AB40" s="10">
        <v>0.28000000000000003</v>
      </c>
      <c r="AC40" s="5">
        <v>13.865600000000001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19886.9696</v>
      </c>
      <c r="AT40" s="11">
        <f t="shared" si="6"/>
        <v>2.1472588963790495</v>
      </c>
      <c r="AU40" s="5">
        <f t="shared" si="14"/>
        <v>2147.2588963790495</v>
      </c>
    </row>
    <row r="41" spans="1:47" x14ac:dyDescent="0.3">
      <c r="A41" s="1" t="s">
        <v>124</v>
      </c>
      <c r="B41" s="1" t="s">
        <v>125</v>
      </c>
      <c r="C41" s="1" t="s">
        <v>126</v>
      </c>
      <c r="D41" s="1" t="s">
        <v>127</v>
      </c>
      <c r="E41" s="1" t="s">
        <v>91</v>
      </c>
      <c r="F41" s="1" t="s">
        <v>123</v>
      </c>
      <c r="G41" s="1" t="s">
        <v>55</v>
      </c>
      <c r="H41" s="1" t="s">
        <v>56</v>
      </c>
      <c r="I41" s="2">
        <v>216.78512521100001</v>
      </c>
      <c r="J41" s="2">
        <v>38.880000000000003</v>
      </c>
      <c r="K41" s="2">
        <f t="shared" si="8"/>
        <v>35.83</v>
      </c>
      <c r="L41" s="2">
        <f t="shared" si="9"/>
        <v>0</v>
      </c>
      <c r="N41" s="4">
        <v>0.73</v>
      </c>
      <c r="O41" s="5">
        <v>1243.5150000000001</v>
      </c>
      <c r="P41" s="6">
        <v>27.11</v>
      </c>
      <c r="Q41" s="5">
        <v>40902.949999999997</v>
      </c>
      <c r="R41" s="7">
        <v>7.919999999999999</v>
      </c>
      <c r="S41" s="5">
        <v>4415.3549999999996</v>
      </c>
      <c r="T41" s="8">
        <v>7.0000000000000007E-2</v>
      </c>
      <c r="U41" s="5">
        <v>9.6285000000000025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46571.448499999991</v>
      </c>
      <c r="AT41" s="11">
        <f t="shared" si="6"/>
        <v>5.0284663334972723</v>
      </c>
      <c r="AU41" s="5">
        <f t="shared" si="14"/>
        <v>5028.466333497272</v>
      </c>
    </row>
    <row r="42" spans="1:47" x14ac:dyDescent="0.3">
      <c r="A42" s="1" t="s">
        <v>128</v>
      </c>
      <c r="B42" s="1" t="s">
        <v>129</v>
      </c>
      <c r="C42" s="1" t="s">
        <v>130</v>
      </c>
      <c r="D42" s="1" t="s">
        <v>66</v>
      </c>
      <c r="E42" s="1" t="s">
        <v>99</v>
      </c>
      <c r="F42" s="1" t="s">
        <v>123</v>
      </c>
      <c r="G42" s="1" t="s">
        <v>55</v>
      </c>
      <c r="H42" s="1" t="s">
        <v>56</v>
      </c>
      <c r="I42" s="2">
        <v>7.2892345651300001</v>
      </c>
      <c r="J42" s="2">
        <v>6.99</v>
      </c>
      <c r="K42" s="2">
        <f t="shared" si="8"/>
        <v>4.8</v>
      </c>
      <c r="L42" s="2">
        <f t="shared" si="9"/>
        <v>0</v>
      </c>
      <c r="Z42" s="9">
        <v>1.76</v>
      </c>
      <c r="AA42" s="5">
        <v>133.6986</v>
      </c>
      <c r="AB42" s="10">
        <v>3.04</v>
      </c>
      <c r="AC42" s="5">
        <v>220.1164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353.815</v>
      </c>
      <c r="AT42" s="11">
        <f t="shared" si="6"/>
        <v>3.8202522641878699E-2</v>
      </c>
      <c r="AU42" s="5">
        <f t="shared" si="14"/>
        <v>38.202522641878694</v>
      </c>
    </row>
    <row r="43" spans="1:47" x14ac:dyDescent="0.3">
      <c r="A43" s="1" t="s">
        <v>131</v>
      </c>
      <c r="B43" s="1" t="s">
        <v>125</v>
      </c>
      <c r="C43" s="1" t="s">
        <v>126</v>
      </c>
      <c r="D43" s="1" t="s">
        <v>127</v>
      </c>
      <c r="E43" s="1" t="s">
        <v>99</v>
      </c>
      <c r="F43" s="1" t="s">
        <v>123</v>
      </c>
      <c r="G43" s="1" t="s">
        <v>55</v>
      </c>
      <c r="H43" s="1" t="s">
        <v>56</v>
      </c>
      <c r="I43" s="2">
        <v>9.3201572521399996</v>
      </c>
      <c r="J43" s="2">
        <v>7.41</v>
      </c>
      <c r="K43" s="2">
        <f t="shared" si="8"/>
        <v>5.33</v>
      </c>
      <c r="L43" s="2">
        <f t="shared" si="9"/>
        <v>0</v>
      </c>
      <c r="Z43" s="9">
        <v>1.08</v>
      </c>
      <c r="AA43" s="5">
        <v>59.421600000000012</v>
      </c>
      <c r="AB43" s="10">
        <v>4.25</v>
      </c>
      <c r="AC43" s="5">
        <v>210.46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269.88160000000005</v>
      </c>
      <c r="AT43" s="11">
        <f t="shared" si="6"/>
        <v>2.9139968442905055E-2</v>
      </c>
      <c r="AU43" s="5">
        <f t="shared" si="14"/>
        <v>29.139968442905058</v>
      </c>
    </row>
    <row r="44" spans="1:47" x14ac:dyDescent="0.3">
      <c r="A44" s="1" t="s">
        <v>131</v>
      </c>
      <c r="B44" s="1" t="s">
        <v>125</v>
      </c>
      <c r="C44" s="1" t="s">
        <v>126</v>
      </c>
      <c r="D44" s="1" t="s">
        <v>127</v>
      </c>
      <c r="E44" s="1" t="s">
        <v>98</v>
      </c>
      <c r="F44" s="1" t="s">
        <v>123</v>
      </c>
      <c r="G44" s="1" t="s">
        <v>55</v>
      </c>
      <c r="H44" s="1" t="s">
        <v>56</v>
      </c>
      <c r="I44" s="2">
        <v>9.3201572521399996</v>
      </c>
      <c r="J44" s="2">
        <v>1.48</v>
      </c>
      <c r="K44" s="2">
        <f t="shared" si="8"/>
        <v>1.35</v>
      </c>
      <c r="L44" s="2">
        <f>SUM(M44,AD44,AK44,AM44,AO44,AQ44,AR44)</f>
        <v>0</v>
      </c>
      <c r="AB44" s="10">
        <v>1.35</v>
      </c>
      <c r="AC44" s="5">
        <v>66.852000000000004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66.852000000000004</v>
      </c>
      <c r="AT44" s="11">
        <f t="shared" si="6"/>
        <v>7.2182215102663122E-3</v>
      </c>
      <c r="AU44" s="5">
        <f t="shared" si="14"/>
        <v>7.2182215102663116</v>
      </c>
    </row>
    <row r="45" spans="1:47" x14ac:dyDescent="0.3">
      <c r="B45" s="29" t="s">
        <v>136</v>
      </c>
      <c r="AS45" s="5">
        <f t="shared" ref="AS45:AS46" si="15">SUM(O45,Q45,S45,U45,W45,Y45,AA45,AC45,AF45,AH45,AJ45)</f>
        <v>0</v>
      </c>
      <c r="AT45" s="11">
        <f t="shared" si="6"/>
        <v>0</v>
      </c>
      <c r="AU45" s="5">
        <f t="shared" si="14"/>
        <v>0</v>
      </c>
    </row>
    <row r="46" spans="1:47" x14ac:dyDescent="0.3">
      <c r="B46" s="1" t="s">
        <v>133</v>
      </c>
      <c r="C46" s="1" t="s">
        <v>137</v>
      </c>
      <c r="D46" s="1" t="s">
        <v>66</v>
      </c>
      <c r="J46" s="2">
        <v>3.86</v>
      </c>
      <c r="K46" s="2">
        <v>1.71</v>
      </c>
      <c r="L46" s="2">
        <v>0</v>
      </c>
      <c r="AG46" s="9">
        <v>1.71</v>
      </c>
      <c r="AH46" s="5">
        <v>1640.92</v>
      </c>
      <c r="AS46" s="5">
        <f t="shared" si="15"/>
        <v>1640.92</v>
      </c>
      <c r="AT46" s="11">
        <f t="shared" si="6"/>
        <v>0.17717531323858965</v>
      </c>
      <c r="AU46" s="5">
        <f t="shared" si="14"/>
        <v>177.17531323858967</v>
      </c>
    </row>
    <row r="47" spans="1:47" x14ac:dyDescent="0.3">
      <c r="B47" s="1" t="s">
        <v>132</v>
      </c>
      <c r="C47" s="1" t="s">
        <v>137</v>
      </c>
      <c r="D47" s="1" t="s">
        <v>66</v>
      </c>
      <c r="J47" s="2">
        <v>14.86</v>
      </c>
      <c r="K47" s="2">
        <v>9.51</v>
      </c>
      <c r="L47" s="2">
        <v>0</v>
      </c>
      <c r="AG47" s="9">
        <v>9.51</v>
      </c>
      <c r="AH47" s="5">
        <v>9799.92</v>
      </c>
      <c r="AS47" s="5">
        <f t="shared" ref="AS47" si="16">SUM(O47,Q47,S47,U47,W47,Y47,AA47,AC47,AF47,AH47,AJ47)</f>
        <v>9799.92</v>
      </c>
      <c r="AT47" s="11">
        <f t="shared" si="6"/>
        <v>1.0581283034597175</v>
      </c>
      <c r="AU47" s="5">
        <f t="shared" si="14"/>
        <v>1058.1283034597177</v>
      </c>
    </row>
    <row r="48" spans="1:47" ht="15" thickBot="1" x14ac:dyDescent="0.35">
      <c r="B48" s="1" t="s">
        <v>134</v>
      </c>
      <c r="C48" s="1" t="s">
        <v>137</v>
      </c>
      <c r="D48" s="1" t="s">
        <v>66</v>
      </c>
      <c r="J48" s="2">
        <v>11.92</v>
      </c>
      <c r="K48" s="2">
        <v>6.75</v>
      </c>
      <c r="L48" s="2">
        <v>0</v>
      </c>
      <c r="AG48" s="9">
        <v>6.75</v>
      </c>
      <c r="AH48" s="5">
        <v>6477.3</v>
      </c>
      <c r="AS48" s="5">
        <f t="shared" ref="AS48" si="17">SUM(O48,Q48,S48,U48,W48,Y48,AA48,AC48,AF48,AH48,AJ48)</f>
        <v>6477.3</v>
      </c>
      <c r="AT48" s="11">
        <f t="shared" si="6"/>
        <v>0.69937453162879171</v>
      </c>
      <c r="AU48" s="5">
        <f t="shared" si="14"/>
        <v>699.37453162879171</v>
      </c>
    </row>
    <row r="49" spans="1:47" ht="15" thickTop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>
        <f t="shared" ref="K49:AU49" si="18">SUM(K3:K48)</f>
        <v>938.34</v>
      </c>
      <c r="L49" s="20">
        <f t="shared" si="18"/>
        <v>6.45</v>
      </c>
      <c r="M49" s="21">
        <f t="shared" si="18"/>
        <v>0.83000000000000007</v>
      </c>
      <c r="N49" s="22">
        <f t="shared" si="18"/>
        <v>92.909999999999982</v>
      </c>
      <c r="O49" s="23">
        <f t="shared" si="18"/>
        <v>147018.31875000001</v>
      </c>
      <c r="P49" s="24">
        <f t="shared" si="18"/>
        <v>430.48000000000008</v>
      </c>
      <c r="Q49" s="23">
        <f t="shared" si="18"/>
        <v>605183.73499999999</v>
      </c>
      <c r="R49" s="25">
        <f t="shared" si="18"/>
        <v>284.10999999999996</v>
      </c>
      <c r="S49" s="23">
        <f t="shared" si="18"/>
        <v>142671.44499999995</v>
      </c>
      <c r="T49" s="26">
        <f t="shared" si="18"/>
        <v>77.769999999999982</v>
      </c>
      <c r="U49" s="23">
        <f t="shared" si="18"/>
        <v>11422.495875000001</v>
      </c>
      <c r="V49" s="20">
        <f t="shared" si="18"/>
        <v>0</v>
      </c>
      <c r="W49" s="23">
        <f t="shared" si="18"/>
        <v>0</v>
      </c>
      <c r="X49" s="20">
        <f t="shared" si="18"/>
        <v>0</v>
      </c>
      <c r="Y49" s="23">
        <f t="shared" si="18"/>
        <v>0</v>
      </c>
      <c r="Z49" s="27">
        <f t="shared" si="18"/>
        <v>11.81</v>
      </c>
      <c r="AA49" s="23">
        <f t="shared" si="18"/>
        <v>686.64960000000008</v>
      </c>
      <c r="AB49" s="28">
        <f t="shared" si="18"/>
        <v>23.290000000000003</v>
      </c>
      <c r="AC49" s="23">
        <f t="shared" si="18"/>
        <v>1255.3319999999999</v>
      </c>
      <c r="AD49" s="20">
        <f t="shared" si="18"/>
        <v>0</v>
      </c>
      <c r="AE49" s="20">
        <f t="shared" si="18"/>
        <v>0</v>
      </c>
      <c r="AF49" s="23">
        <f t="shared" si="18"/>
        <v>0</v>
      </c>
      <c r="AG49" s="27">
        <f t="shared" si="18"/>
        <v>17.97</v>
      </c>
      <c r="AH49" s="23">
        <f t="shared" si="18"/>
        <v>17918.14</v>
      </c>
      <c r="AI49" s="20">
        <f t="shared" si="18"/>
        <v>0</v>
      </c>
      <c r="AJ49" s="23">
        <f t="shared" si="18"/>
        <v>0</v>
      </c>
      <c r="AK49" s="21">
        <f t="shared" si="18"/>
        <v>0</v>
      </c>
      <c r="AL49" s="23">
        <f t="shared" si="18"/>
        <v>0</v>
      </c>
      <c r="AM49" s="21">
        <f t="shared" si="18"/>
        <v>0</v>
      </c>
      <c r="AN49" s="23">
        <f t="shared" si="18"/>
        <v>0</v>
      </c>
      <c r="AO49" s="20">
        <f t="shared" si="18"/>
        <v>0</v>
      </c>
      <c r="AP49" s="23">
        <f t="shared" si="18"/>
        <v>0</v>
      </c>
      <c r="AQ49" s="20">
        <f t="shared" si="18"/>
        <v>0</v>
      </c>
      <c r="AR49" s="20">
        <f t="shared" si="18"/>
        <v>5.62</v>
      </c>
      <c r="AS49" s="23">
        <f t="shared" si="18"/>
        <v>926156.11622499989</v>
      </c>
      <c r="AT49" s="20">
        <f t="shared" si="18"/>
        <v>100.00000000000001</v>
      </c>
      <c r="AU49" s="23">
        <f t="shared" si="18"/>
        <v>100000.00000000001</v>
      </c>
    </row>
    <row r="52" spans="1:47" x14ac:dyDescent="0.3">
      <c r="B52" s="29" t="s">
        <v>135</v>
      </c>
      <c r="C52" s="1">
        <f>SUM(K49,L49)</f>
        <v>944.79000000000008</v>
      </c>
    </row>
  </sheetData>
  <autoFilter ref="A2:AU49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4F38EA-F3B3-487E-9E75-BD8FFB330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B4589-2FA8-4820-9AFF-CB2A009A7B7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customXml/itemProps3.xml><?xml version="1.0" encoding="utf-8"?>
<ds:datastoreItem xmlns:ds="http://schemas.openxmlformats.org/officeDocument/2006/customXml" ds:itemID="{6BF91A18-D394-4DB9-B31F-35C95BEC2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Henderson</cp:lastModifiedBy>
  <dcterms:created xsi:type="dcterms:W3CDTF">2023-10-30T17:11:00Z</dcterms:created>
  <dcterms:modified xsi:type="dcterms:W3CDTF">2023-12-12T03:15:18Z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  <property fmtid="{D5CDD505-2E9C-101B-9397-08002B2CF9AE}" pid="3" name="MediaServiceImageTags">
    <vt:lpwstr/>
  </property>
</Properties>
</file>