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BN\9700\9740\9740_0036\GIS\Data\3_Tabular_Reports\Group_3\CD19\Tabular\"/>
    </mc:Choice>
  </mc:AlternateContent>
  <xr:revisionPtr revIDLastSave="0" documentId="8_{20B63793-DECE-4FA7-B2B0-FFA893F74CAC}" xr6:coauthVersionLast="47" xr6:coauthVersionMax="47" xr10:uidLastSave="{00000000-0000-0000-0000-000000000000}"/>
  <bookViews>
    <workbookView xWindow="1950" yWindow="1950" windowWidth="24690" windowHeight="1581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  <c r="AS39" i="1"/>
  <c r="AS37" i="1"/>
  <c r="AS38" i="1"/>
  <c r="AR40" i="1"/>
  <c r="AQ40" i="1"/>
  <c r="AO40" i="1"/>
  <c r="AM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AS36" i="1"/>
  <c r="AP36" i="1"/>
  <c r="AN36" i="1"/>
  <c r="AL36" i="1"/>
  <c r="L36" i="1"/>
  <c r="K36" i="1"/>
  <c r="AS35" i="1"/>
  <c r="AP35" i="1"/>
  <c r="AN35" i="1"/>
  <c r="AL35" i="1"/>
  <c r="L35" i="1"/>
  <c r="K35" i="1"/>
  <c r="AS34" i="1"/>
  <c r="AP34" i="1"/>
  <c r="AN34" i="1"/>
  <c r="AL34" i="1"/>
  <c r="L34" i="1"/>
  <c r="K34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1" i="1"/>
  <c r="AP31" i="1"/>
  <c r="AN31" i="1"/>
  <c r="AL31" i="1"/>
  <c r="L31" i="1"/>
  <c r="K31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L40" i="1" s="1"/>
  <c r="K3" i="1"/>
  <c r="AL40" i="1" l="1"/>
  <c r="AP40" i="1"/>
  <c r="C43" i="1"/>
  <c r="AN40" i="1"/>
  <c r="AS40" i="1"/>
  <c r="AT39" i="1" s="1"/>
  <c r="AU39" i="1" s="1"/>
  <c r="AT11" i="1" l="1"/>
  <c r="AU11" i="1" s="1"/>
  <c r="AT37" i="1"/>
  <c r="AU37" i="1" s="1"/>
  <c r="AT38" i="1"/>
  <c r="AU38" i="1" s="1"/>
  <c r="AT35" i="1"/>
  <c r="AU35" i="1" s="1"/>
  <c r="AT30" i="1"/>
  <c r="AU30" i="1" s="1"/>
  <c r="AT3" i="1"/>
  <c r="AU3" i="1" s="1"/>
  <c r="AT15" i="1"/>
  <c r="AU15" i="1" s="1"/>
  <c r="AT24" i="1"/>
  <c r="AU24" i="1" s="1"/>
  <c r="AT33" i="1"/>
  <c r="AU33" i="1" s="1"/>
  <c r="AT6" i="1"/>
  <c r="AU6" i="1" s="1"/>
  <c r="AT32" i="1"/>
  <c r="AU32" i="1" s="1"/>
  <c r="AT36" i="1"/>
  <c r="AU36" i="1" s="1"/>
  <c r="AT23" i="1"/>
  <c r="AU23" i="1" s="1"/>
  <c r="AT17" i="1"/>
  <c r="AU17" i="1" s="1"/>
  <c r="AT29" i="1"/>
  <c r="AU29" i="1" s="1"/>
  <c r="AT18" i="1"/>
  <c r="AU18" i="1" s="1"/>
  <c r="AT8" i="1"/>
  <c r="AU8" i="1" s="1"/>
  <c r="AT20" i="1"/>
  <c r="AU20" i="1" s="1"/>
  <c r="AT12" i="1"/>
  <c r="AU12" i="1" s="1"/>
  <c r="AT14" i="1"/>
  <c r="AU14" i="1" s="1"/>
  <c r="AT21" i="1"/>
  <c r="AU21" i="1" s="1"/>
  <c r="AT9" i="1"/>
  <c r="AU9" i="1" s="1"/>
  <c r="AT34" i="1"/>
  <c r="AU34" i="1" s="1"/>
  <c r="AT31" i="1"/>
  <c r="AU31" i="1" s="1"/>
  <c r="AT28" i="1"/>
  <c r="AU28" i="1" s="1"/>
  <c r="AT25" i="1"/>
  <c r="AU25" i="1" s="1"/>
  <c r="AT22" i="1"/>
  <c r="AU22" i="1" s="1"/>
  <c r="AT19" i="1"/>
  <c r="AU19" i="1" s="1"/>
  <c r="AT16" i="1"/>
  <c r="AU16" i="1" s="1"/>
  <c r="AT10" i="1"/>
  <c r="AU10" i="1" s="1"/>
  <c r="AT7" i="1"/>
  <c r="AU7" i="1" s="1"/>
  <c r="AT13" i="1"/>
  <c r="AU13" i="1" s="1"/>
  <c r="AT4" i="1"/>
  <c r="AU4" i="1" s="1"/>
  <c r="AT27" i="1"/>
  <c r="AU27" i="1" s="1"/>
  <c r="AT26" i="1"/>
  <c r="AU26" i="1" s="1"/>
  <c r="AT5" i="1"/>
  <c r="AU5" i="1" s="1"/>
  <c r="AT40" i="1" l="1"/>
  <c r="AU40" i="1"/>
</calcChain>
</file>

<file path=xl/sharedStrings.xml><?xml version="1.0" encoding="utf-8"?>
<sst xmlns="http://schemas.openxmlformats.org/spreadsheetml/2006/main" count="329" uniqueCount="109">
  <si>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</si>
  <si>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</si>
  <si>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</si>
  <si>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</si>
  <si>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</si>
  <si>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</si>
  <si>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</si>
  <si>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</si>
  <si>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</si>
  <si>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</si>
  <si>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</si>
  <si>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</si>
  <si>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</si>
  <si>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</si>
  <si>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</si>
  <si>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</si>
  <si>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</si>
  <si>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</si>
  <si>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</si>
  <si>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</si>
  <si>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</si>
  <si>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</si>
  <si>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</si>
  <si>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</si>
  <si>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</si>
  <si>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</si>
  <si>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</si>
  <si>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</si>
  <si>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</si>
  <si>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</si>
  <si>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</si>
  <si>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</si>
  <si>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</si>
  <si>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</si>
  <si>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</si>
  <si>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</si>
  <si>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</si>
  <si>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</si>
  <si>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</si>
  <si>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</si>
  <si>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</si>
  <si>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</si>
  <si>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</si>
  <si>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</si>
  <si>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</si>
  <si>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</si>
  <si>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</si>
  <si>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</si>
  <si>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</si>
  <si>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06-0105-050</t>
  </si>
  <si>
    <t>POTHEN/RANDALL &amp; BEVERLY</t>
  </si>
  <si>
    <t>935 110TH AVENUE SE</t>
  </si>
  <si>
    <t>MURDOCK MN 56271</t>
  </si>
  <si>
    <t>SENE</t>
  </si>
  <si>
    <t>23</t>
  </si>
  <si>
    <t>120</t>
  </si>
  <si>
    <t>38</t>
  </si>
  <si>
    <t>06-0109-000</t>
  </si>
  <si>
    <t>PETERSON/DONALD</t>
  </si>
  <si>
    <t>1400 LAKE RIDGE COURT</t>
  </si>
  <si>
    <t>ROSWELL GA 30076</t>
  </si>
  <si>
    <t>SESW</t>
  </si>
  <si>
    <t>06-0110-000</t>
  </si>
  <si>
    <t>WALSH/DUSTIN</t>
  </si>
  <si>
    <t>725 100TH STREET SE</t>
  </si>
  <si>
    <t>SESE</t>
  </si>
  <si>
    <t>06-0110-100</t>
  </si>
  <si>
    <t>MALMEDY PARTNERSHIP LLP</t>
  </si>
  <si>
    <t>825 100TH AVENUE SE</t>
  </si>
  <si>
    <t>NWSE</t>
  </si>
  <si>
    <t>NESE</t>
  </si>
  <si>
    <t>SWSE</t>
  </si>
  <si>
    <t>06-0111-100</t>
  </si>
  <si>
    <t>MSY FAMILY LLC</t>
  </si>
  <si>
    <t>24</t>
  </si>
  <si>
    <t>SWSW</t>
  </si>
  <si>
    <t>06-0112-000</t>
  </si>
  <si>
    <t>SENW</t>
  </si>
  <si>
    <t>SWNW</t>
  </si>
  <si>
    <t>NWSW</t>
  </si>
  <si>
    <t>NESW</t>
  </si>
  <si>
    <t>NWNW</t>
  </si>
  <si>
    <t>NENW</t>
  </si>
  <si>
    <t>06-0112-100</t>
  </si>
  <si>
    <t>EAST DUBLIN DAIRY LLP</t>
  </si>
  <si>
    <t>26410 470TH AVENUE</t>
  </si>
  <si>
    <t>MORRIS MN 56267</t>
  </si>
  <si>
    <t>06-0112-200</t>
  </si>
  <si>
    <t>06-0113-000</t>
  </si>
  <si>
    <t>RICHARD J WALSH REVOC LIV TRST</t>
  </si>
  <si>
    <t>406 N 13TH STREET</t>
  </si>
  <si>
    <t>KERKHOVEN MN 56252</t>
  </si>
  <si>
    <t>06-0113-100</t>
  </si>
  <si>
    <t>06-0114-000</t>
  </si>
  <si>
    <t>NWNE</t>
  </si>
  <si>
    <t>25</t>
  </si>
  <si>
    <t>NENE</t>
  </si>
  <si>
    <t>SWNE</t>
  </si>
  <si>
    <t>06-0115-000</t>
  </si>
  <si>
    <t>YOST FARMS INC</t>
  </si>
  <si>
    <t>06-0117-000</t>
  </si>
  <si>
    <t>26</t>
  </si>
  <si>
    <t>06-0117-100</t>
  </si>
  <si>
    <t>100TH ST SE</t>
  </si>
  <si>
    <t>110TH AVE SE</t>
  </si>
  <si>
    <t>TOTAL WATERSHED ACRES:</t>
  </si>
  <si>
    <t>DUBLIN TWP RDS</t>
  </si>
  <si>
    <t xml:space="preserve">DEGRAFF MN 56271 </t>
  </si>
  <si>
    <t>DUBLIN TWP C/O PAULA GRACE 890 90TH AVE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</si>
</sst>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3"/>
  <sheetViews>
    <sheetView tabSelected="1" topLeftCell="A15" workbookViewId="0">
      <selection activeCell="C38" sqref="C38"/>
    </sheetView>
  </sheetViews>
  <sheetFormatPr defaultRowHeight="15" x14ac:dyDescent="0.25"/>
  <cols>
    <col min="1" max="1" width="14.7109375" style="1" customWidth="1"/>
    <col min="2" max="2" width="35.7109375" style="1" customWidth="1"/>
    <col min="3" max="3" width="39.140625" style="1" bestFit="1" customWidth="1"/>
    <col min="4" max="4" width="25.7109375" style="1" customWidth="1"/>
    <col min="5" max="5" width="20.7109375" style="1" customWidth="1"/>
    <col min="6" max="8" width="9.7109375" style="1" customWidth="1"/>
    <col min="9" max="12" width="17.7109375" style="2" customWidth="1"/>
    <col min="13" max="13" width="20.7109375" style="3" customWidth="1"/>
    <col min="14" max="14" width="13.7109375" style="4" customWidth="1"/>
    <col min="15" max="15" width="13.7109375" style="5" customWidth="1"/>
    <col min="16" max="16" width="13.7109375" style="6" customWidth="1"/>
    <col min="17" max="17" width="13.7109375" style="5" customWidth="1"/>
    <col min="18" max="18" width="13.7109375" style="7" customWidth="1"/>
    <col min="19" max="19" width="13.7109375" style="5" customWidth="1"/>
    <col min="20" max="20" width="13.7109375" style="8" customWidth="1"/>
    <col min="21" max="21" width="13.7109375" style="5" customWidth="1"/>
    <col min="22" max="22" width="17.7109375" style="2" hidden="1" customWidth="1"/>
    <col min="23" max="23" width="17.7109375" style="5" hidden="1" customWidth="1"/>
    <col min="24" max="24" width="17.7109375" style="2" customWidth="1"/>
    <col min="25" max="25" width="17.7109375" style="5" customWidth="1"/>
    <col min="26" max="26" width="17.7109375" style="9" customWidth="1"/>
    <col min="27" max="27" width="17.7109375" style="5" customWidth="1"/>
    <col min="28" max="28" width="17.7109375" style="10" customWidth="1"/>
    <col min="29" max="29" width="17.7109375" style="5" customWidth="1"/>
    <col min="30" max="31" width="17.7109375" style="2" hidden="1" customWidth="1"/>
    <col min="32" max="32" width="17.7109375" style="5" hidden="1" customWidth="1"/>
    <col min="33" max="33" width="17.7109375" style="9" customWidth="1"/>
    <col min="34" max="34" width="17.7109375" style="5" customWidth="1"/>
    <col min="35" max="35" width="19.7109375" style="2" hidden="1" customWidth="1"/>
    <col min="36" max="36" width="19.7109375" style="5" hidden="1" customWidth="1"/>
    <col min="37" max="37" width="17.7109375" style="3" hidden="1" customWidth="1"/>
    <col min="38" max="38" width="17.7109375" style="5" hidden="1" customWidth="1"/>
    <col min="39" max="39" width="17.7109375" style="3" customWidth="1"/>
    <col min="40" max="40" width="17.7109375" style="5" customWidth="1"/>
    <col min="41" max="41" width="17.7109375" style="2" hidden="1" customWidth="1"/>
    <col min="42" max="42" width="17.7109375" style="5" hidden="1" customWidth="1"/>
    <col min="43" max="43" width="17.7109375" style="2" customWidth="1"/>
    <col min="44" max="44" width="17.7109375" style="2" hidden="1" customWidth="1"/>
    <col min="45" max="45" width="17.7109375" style="5" customWidth="1"/>
    <col min="46" max="46" width="17.7109375" style="11" customWidth="1"/>
    <col min="47" max="47" width="17.7109375" style="5" customWidth="1"/>
  </cols>
  <sheetData>
    <row r="1" spans="1:47" x14ac:dyDescent="0.25">
      <c r="AL1" s="5">
        <v>4061.4</v>
      </c>
      <c r="AN1" s="5">
        <v>6769</v>
      </c>
      <c r="AP1" s="5" t="s">
        <v>0</v>
      </c>
      <c r="AU1" s="5" t="s">
        <v>1</v>
      </c>
    </row>
    <row r="2" spans="1:47" ht="68.099999999999994" customHeight="1" x14ac:dyDescent="0.25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2">
        <v>161.60741641000001</v>
      </c>
      <c r="J3" s="2">
        <v>39.340000000000003</v>
      </c>
      <c r="K3" s="2">
        <f t="shared" ref="K3:K34" si="0">SUM(N3,P3,R3,T3,V3,X3,Z3,AB3,AE3,AG3,AI3)</f>
        <v>4.9000000000000004</v>
      </c>
      <c r="L3" s="2">
        <f t="shared" ref="L3:L34" si="1">SUM(M3,AD3,AK3,AM3,AO3,AQ3,AR3)</f>
        <v>0</v>
      </c>
      <c r="P3" s="6">
        <v>1.5</v>
      </c>
      <c r="Q3" s="5">
        <v>4639.5</v>
      </c>
      <c r="R3" s="7">
        <v>2.2200000000000002</v>
      </c>
      <c r="S3" s="5">
        <v>3076.92</v>
      </c>
      <c r="T3" s="8">
        <v>1.18</v>
      </c>
      <c r="U3" s="5">
        <v>490.64400000000001</v>
      </c>
      <c r="AL3" s="5" t="str">
        <f t="shared" ref="AL3:AL34" si="2">IF(AK3&gt;0,AK3*$AL$1,"")</f>
        <v/>
      </c>
      <c r="AN3" s="5" t="str">
        <f t="shared" ref="AN3:AN34" si="3">IF(AM3&gt;0,AM3*$AN$1,"")</f>
        <v/>
      </c>
      <c r="AP3" s="5" t="str">
        <f t="shared" ref="AP3:AP34" si="4">IF(AO3&gt;0,AO3*$AP$1,"")</f>
        <v/>
      </c>
      <c r="AS3" s="5">
        <f t="shared" ref="AS3:AS34" si="5">SUM(O3,Q3,S3,U3,W3,Y3,AA3,AC3,AF3,AH3,AJ3)</f>
        <v>8207.0640000000003</v>
      </c>
      <c r="AT3" s="11">
        <f t="shared" ref="AT3:AT39" si="6">(AS3/$AS$40)*100</f>
        <v>0.55100159638724855</v>
      </c>
      <c r="AU3" s="5">
        <f t="shared" ref="AU3:AU34" si="7">(AT3/100)*$AU$1</f>
        <v>551.00159638724858</v>
      </c>
    </row>
    <row r="4" spans="1:47" x14ac:dyDescent="0.25">
      <c r="A4" s="1" t="s">
        <v>57</v>
      </c>
      <c r="B4" s="1" t="s">
        <v>58</v>
      </c>
      <c r="C4" s="1" t="s">
        <v>59</v>
      </c>
      <c r="D4" s="1" t="s">
        <v>60</v>
      </c>
      <c r="E4" s="1" t="s">
        <v>61</v>
      </c>
      <c r="F4" s="1" t="s">
        <v>54</v>
      </c>
      <c r="G4" s="1" t="s">
        <v>55</v>
      </c>
      <c r="H4" s="1" t="s">
        <v>56</v>
      </c>
      <c r="I4" s="2">
        <v>80.753042739400001</v>
      </c>
      <c r="J4" s="2">
        <v>39.33</v>
      </c>
      <c r="K4" s="2">
        <f t="shared" si="0"/>
        <v>3.26</v>
      </c>
      <c r="L4" s="2">
        <f t="shared" si="1"/>
        <v>0.77</v>
      </c>
      <c r="N4" s="4">
        <v>1.81</v>
      </c>
      <c r="O4" s="5">
        <v>6132.28</v>
      </c>
      <c r="P4" s="6">
        <v>1.45</v>
      </c>
      <c r="Q4" s="5">
        <v>4484.8500000000004</v>
      </c>
      <c r="AL4" s="5" t="str">
        <f t="shared" si="2"/>
        <v/>
      </c>
      <c r="AM4" s="3">
        <v>0.27</v>
      </c>
      <c r="AN4" s="5">
        <f t="shared" si="3"/>
        <v>1827.63</v>
      </c>
      <c r="AP4" s="5" t="str">
        <f t="shared" si="4"/>
        <v/>
      </c>
      <c r="AQ4" s="2">
        <v>0.5</v>
      </c>
      <c r="AS4" s="5">
        <f t="shared" si="5"/>
        <v>10617.130000000001</v>
      </c>
      <c r="AT4" s="11">
        <f t="shared" si="6"/>
        <v>0.7128073546216952</v>
      </c>
      <c r="AU4" s="5">
        <f t="shared" si="7"/>
        <v>712.80735462169525</v>
      </c>
    </row>
    <row r="5" spans="1:47" x14ac:dyDescent="0.25">
      <c r="A5" s="1" t="s">
        <v>62</v>
      </c>
      <c r="B5" s="1" t="s">
        <v>63</v>
      </c>
      <c r="C5" s="1" t="s">
        <v>64</v>
      </c>
      <c r="D5" s="1" t="s">
        <v>52</v>
      </c>
      <c r="E5" s="1" t="s">
        <v>65</v>
      </c>
      <c r="F5" s="1" t="s">
        <v>54</v>
      </c>
      <c r="G5" s="1" t="s">
        <v>55</v>
      </c>
      <c r="H5" s="1" t="s">
        <v>56</v>
      </c>
      <c r="I5" s="2">
        <v>10.3001715764</v>
      </c>
      <c r="J5" s="2">
        <v>9.2899999999999991</v>
      </c>
      <c r="K5" s="2">
        <f t="shared" si="0"/>
        <v>9.2899999999999991</v>
      </c>
      <c r="L5" s="2">
        <f t="shared" si="1"/>
        <v>0</v>
      </c>
      <c r="Z5" s="9">
        <v>4.6399999999999997</v>
      </c>
      <c r="AA5" s="5">
        <v>771.72479999999996</v>
      </c>
      <c r="AB5" s="10">
        <v>4.6500000000000004</v>
      </c>
      <c r="AC5" s="5">
        <v>696.05850000000009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1467.7833000000001</v>
      </c>
      <c r="AT5" s="11">
        <f t="shared" si="6"/>
        <v>9.8543272167798832E-2</v>
      </c>
      <c r="AU5" s="5">
        <f t="shared" si="7"/>
        <v>98.543272167798833</v>
      </c>
    </row>
    <row r="6" spans="1:47" x14ac:dyDescent="0.25">
      <c r="A6" s="1" t="s">
        <v>66</v>
      </c>
      <c r="B6" s="1" t="s">
        <v>67</v>
      </c>
      <c r="C6" s="1" t="s">
        <v>68</v>
      </c>
      <c r="D6" s="1" t="s">
        <v>52</v>
      </c>
      <c r="E6" s="1" t="s">
        <v>69</v>
      </c>
      <c r="F6" s="1" t="s">
        <v>54</v>
      </c>
      <c r="G6" s="1" t="s">
        <v>55</v>
      </c>
      <c r="H6" s="1" t="s">
        <v>56</v>
      </c>
      <c r="I6" s="2">
        <v>151.11536466199999</v>
      </c>
      <c r="J6" s="2">
        <v>40.33</v>
      </c>
      <c r="K6" s="2">
        <f t="shared" si="0"/>
        <v>10.96</v>
      </c>
      <c r="L6" s="2">
        <f t="shared" si="1"/>
        <v>0</v>
      </c>
      <c r="N6" s="4">
        <v>1.5</v>
      </c>
      <c r="O6" s="5">
        <v>5082</v>
      </c>
      <c r="P6" s="6">
        <v>7.39</v>
      </c>
      <c r="Q6" s="5">
        <v>22857.27</v>
      </c>
      <c r="R6" s="7">
        <v>2.0699999999999998</v>
      </c>
      <c r="S6" s="5">
        <v>2869.02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30808.29</v>
      </c>
      <c r="AT6" s="11">
        <f t="shared" si="6"/>
        <v>2.0683909583209421</v>
      </c>
      <c r="AU6" s="5">
        <f t="shared" si="7"/>
        <v>2068.390958320942</v>
      </c>
    </row>
    <row r="7" spans="1:47" x14ac:dyDescent="0.25">
      <c r="A7" s="1" t="s">
        <v>66</v>
      </c>
      <c r="B7" s="1" t="s">
        <v>67</v>
      </c>
      <c r="C7" s="1" t="s">
        <v>68</v>
      </c>
      <c r="D7" s="1" t="s">
        <v>52</v>
      </c>
      <c r="E7" s="1" t="s">
        <v>70</v>
      </c>
      <c r="F7" s="1" t="s">
        <v>54</v>
      </c>
      <c r="G7" s="1" t="s">
        <v>55</v>
      </c>
      <c r="H7" s="1" t="s">
        <v>56</v>
      </c>
      <c r="I7" s="2">
        <v>151.11536466199999</v>
      </c>
      <c r="J7" s="2">
        <v>39.409999999999997</v>
      </c>
      <c r="K7" s="2">
        <f t="shared" si="0"/>
        <v>29.65</v>
      </c>
      <c r="L7" s="2">
        <f t="shared" si="1"/>
        <v>0</v>
      </c>
      <c r="N7" s="4">
        <v>2.13</v>
      </c>
      <c r="O7" s="5">
        <v>7216.4400000000014</v>
      </c>
      <c r="P7" s="6">
        <v>15.43</v>
      </c>
      <c r="Q7" s="5">
        <v>47724.990000000013</v>
      </c>
      <c r="R7" s="7">
        <v>10.92</v>
      </c>
      <c r="S7" s="5">
        <v>15135.12</v>
      </c>
      <c r="T7" s="8">
        <v>1.17</v>
      </c>
      <c r="U7" s="5">
        <v>486.48599999999999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70563.036000000022</v>
      </c>
      <c r="AT7" s="11">
        <f t="shared" si="6"/>
        <v>4.7374244287519751</v>
      </c>
      <c r="AU7" s="5">
        <f t="shared" si="7"/>
        <v>4737.424428751975</v>
      </c>
    </row>
    <row r="8" spans="1:47" x14ac:dyDescent="0.25">
      <c r="A8" s="1" t="s">
        <v>66</v>
      </c>
      <c r="B8" s="1" t="s">
        <v>67</v>
      </c>
      <c r="C8" s="1" t="s">
        <v>68</v>
      </c>
      <c r="D8" s="1" t="s">
        <v>52</v>
      </c>
      <c r="E8" s="1" t="s">
        <v>65</v>
      </c>
      <c r="F8" s="1" t="s">
        <v>54</v>
      </c>
      <c r="G8" s="1" t="s">
        <v>55</v>
      </c>
      <c r="H8" s="1" t="s">
        <v>56</v>
      </c>
      <c r="I8" s="2">
        <v>151.11536466199999</v>
      </c>
      <c r="J8" s="2">
        <v>29.05</v>
      </c>
      <c r="K8" s="2">
        <f t="shared" si="0"/>
        <v>27.669999999999998</v>
      </c>
      <c r="L8" s="2">
        <f t="shared" si="1"/>
        <v>0</v>
      </c>
      <c r="N8" s="4">
        <v>5.0599999999999996</v>
      </c>
      <c r="O8" s="5">
        <v>17143.28</v>
      </c>
      <c r="P8" s="6">
        <v>19.16</v>
      </c>
      <c r="Q8" s="5">
        <v>59261.88</v>
      </c>
      <c r="R8" s="7">
        <v>3.39</v>
      </c>
      <c r="S8" s="5">
        <v>4698.54</v>
      </c>
      <c r="AB8" s="10">
        <v>0.06</v>
      </c>
      <c r="AC8" s="5">
        <v>8.9813999999999989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81112.681400000001</v>
      </c>
      <c r="AT8" s="11">
        <f t="shared" si="6"/>
        <v>5.4457010373807586</v>
      </c>
      <c r="AU8" s="5">
        <f t="shared" si="7"/>
        <v>5445.7010373807589</v>
      </c>
    </row>
    <row r="9" spans="1:47" x14ac:dyDescent="0.25">
      <c r="A9" s="1" t="s">
        <v>66</v>
      </c>
      <c r="B9" s="1" t="s">
        <v>67</v>
      </c>
      <c r="C9" s="1" t="s">
        <v>68</v>
      </c>
      <c r="D9" s="1" t="s">
        <v>52</v>
      </c>
      <c r="E9" s="1" t="s">
        <v>71</v>
      </c>
      <c r="F9" s="1" t="s">
        <v>54</v>
      </c>
      <c r="G9" s="1" t="s">
        <v>55</v>
      </c>
      <c r="H9" s="1" t="s">
        <v>56</v>
      </c>
      <c r="I9" s="2">
        <v>151.11536466199999</v>
      </c>
      <c r="J9" s="2">
        <v>39.26</v>
      </c>
      <c r="K9" s="2">
        <f t="shared" si="0"/>
        <v>26.909999999999997</v>
      </c>
      <c r="L9" s="2">
        <f t="shared" si="1"/>
        <v>0</v>
      </c>
      <c r="N9" s="4">
        <v>4.88</v>
      </c>
      <c r="O9" s="5">
        <v>16533.439999999999</v>
      </c>
      <c r="P9" s="6">
        <v>17.559999999999999</v>
      </c>
      <c r="Q9" s="5">
        <v>54313.079999999987</v>
      </c>
      <c r="R9" s="7">
        <v>4.47</v>
      </c>
      <c r="S9" s="5">
        <v>6195.42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77041.939999999988</v>
      </c>
      <c r="AT9" s="11">
        <f t="shared" si="6"/>
        <v>5.17240171744373</v>
      </c>
      <c r="AU9" s="5">
        <f t="shared" si="7"/>
        <v>5172.4017174437304</v>
      </c>
    </row>
    <row r="10" spans="1:47" x14ac:dyDescent="0.25">
      <c r="A10" s="1" t="s">
        <v>72</v>
      </c>
      <c r="B10" s="1" t="s">
        <v>73</v>
      </c>
      <c r="C10" s="1" t="s">
        <v>68</v>
      </c>
      <c r="D10" s="1" t="s">
        <v>52</v>
      </c>
      <c r="E10" s="1" t="s">
        <v>61</v>
      </c>
      <c r="F10" s="1" t="s">
        <v>74</v>
      </c>
      <c r="G10" s="1" t="s">
        <v>55</v>
      </c>
      <c r="H10" s="1" t="s">
        <v>56</v>
      </c>
      <c r="I10" s="2">
        <v>80.692498563499996</v>
      </c>
      <c r="J10" s="2">
        <v>39.22</v>
      </c>
      <c r="K10" s="2">
        <f t="shared" si="0"/>
        <v>39.22</v>
      </c>
      <c r="L10" s="2">
        <f t="shared" si="1"/>
        <v>0</v>
      </c>
      <c r="P10" s="6">
        <v>23.54</v>
      </c>
      <c r="Q10" s="5">
        <v>66665.748749999999</v>
      </c>
      <c r="R10" s="7">
        <v>13.74</v>
      </c>
      <c r="S10" s="5">
        <v>17073.787499999999</v>
      </c>
      <c r="T10" s="8">
        <v>1.94</v>
      </c>
      <c r="U10" s="5">
        <v>725.05124999999998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84464.587500000009</v>
      </c>
      <c r="AT10" s="11">
        <f t="shared" si="6"/>
        <v>5.6707395666331397</v>
      </c>
      <c r="AU10" s="5">
        <f t="shared" si="7"/>
        <v>5670.7395666331404</v>
      </c>
    </row>
    <row r="11" spans="1:47" x14ac:dyDescent="0.25">
      <c r="A11" s="1" t="s">
        <v>72</v>
      </c>
      <c r="B11" s="1" t="s">
        <v>73</v>
      </c>
      <c r="C11" s="1" t="s">
        <v>68</v>
      </c>
      <c r="D11" s="1" t="s">
        <v>52</v>
      </c>
      <c r="E11" s="1" t="s">
        <v>75</v>
      </c>
      <c r="F11" s="1" t="s">
        <v>74</v>
      </c>
      <c r="G11" s="1" t="s">
        <v>55</v>
      </c>
      <c r="H11" s="1" t="s">
        <v>56</v>
      </c>
      <c r="I11" s="2">
        <v>80.692498563499996</v>
      </c>
      <c r="J11" s="2">
        <v>38.25</v>
      </c>
      <c r="K11" s="2">
        <f t="shared" si="0"/>
        <v>38.25</v>
      </c>
      <c r="L11" s="2">
        <f t="shared" si="1"/>
        <v>0</v>
      </c>
      <c r="N11" s="4">
        <v>0.05</v>
      </c>
      <c r="O11" s="5">
        <v>165.16499999999999</v>
      </c>
      <c r="P11" s="6">
        <v>24.32</v>
      </c>
      <c r="Q11" s="5">
        <v>71765.33249999999</v>
      </c>
      <c r="R11" s="7">
        <v>12.96</v>
      </c>
      <c r="S11" s="5">
        <v>17253.967499999999</v>
      </c>
      <c r="T11" s="8">
        <v>0.91999999999999993</v>
      </c>
      <c r="U11" s="5">
        <v>371.62124999999997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89556.086249999978</v>
      </c>
      <c r="AT11" s="11">
        <f t="shared" si="6"/>
        <v>6.0125699628934424</v>
      </c>
      <c r="AU11" s="5">
        <f t="shared" si="7"/>
        <v>6012.5699628934426</v>
      </c>
    </row>
    <row r="12" spans="1:47" x14ac:dyDescent="0.25">
      <c r="A12" s="1" t="s">
        <v>76</v>
      </c>
      <c r="B12" s="1" t="s">
        <v>50</v>
      </c>
      <c r="C12" s="1" t="s">
        <v>51</v>
      </c>
      <c r="D12" s="1" t="s">
        <v>52</v>
      </c>
      <c r="E12" s="1" t="s">
        <v>77</v>
      </c>
      <c r="F12" s="1" t="s">
        <v>74</v>
      </c>
      <c r="G12" s="1" t="s">
        <v>55</v>
      </c>
      <c r="H12" s="1" t="s">
        <v>56</v>
      </c>
      <c r="I12" s="2">
        <v>228.011981488</v>
      </c>
      <c r="J12" s="2">
        <v>35.92</v>
      </c>
      <c r="K12" s="2">
        <f t="shared" si="0"/>
        <v>33.15</v>
      </c>
      <c r="L12" s="2">
        <f t="shared" si="1"/>
        <v>0</v>
      </c>
      <c r="P12" s="6">
        <v>15.18</v>
      </c>
      <c r="Q12" s="5">
        <v>46951.74</v>
      </c>
      <c r="R12" s="7">
        <v>16.579999999999998</v>
      </c>
      <c r="S12" s="5">
        <v>22979.88</v>
      </c>
      <c r="T12" s="8">
        <v>1.39</v>
      </c>
      <c r="U12" s="5">
        <v>577.96199999999999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70509.581999999995</v>
      </c>
      <c r="AT12" s="11">
        <f t="shared" si="6"/>
        <v>4.733835661888051</v>
      </c>
      <c r="AU12" s="5">
        <f t="shared" si="7"/>
        <v>4733.8356618880507</v>
      </c>
    </row>
    <row r="13" spans="1:47" x14ac:dyDescent="0.25">
      <c r="A13" s="1" t="s">
        <v>76</v>
      </c>
      <c r="B13" s="1" t="s">
        <v>50</v>
      </c>
      <c r="C13" s="1" t="s">
        <v>51</v>
      </c>
      <c r="D13" s="1" t="s">
        <v>52</v>
      </c>
      <c r="E13" s="1" t="s">
        <v>78</v>
      </c>
      <c r="F13" s="1" t="s">
        <v>74</v>
      </c>
      <c r="G13" s="1" t="s">
        <v>55</v>
      </c>
      <c r="H13" s="1" t="s">
        <v>56</v>
      </c>
      <c r="I13" s="2">
        <v>228.011981488</v>
      </c>
      <c r="J13" s="2">
        <v>34.78</v>
      </c>
      <c r="K13" s="2">
        <f t="shared" si="0"/>
        <v>34.76</v>
      </c>
      <c r="L13" s="2">
        <f t="shared" si="1"/>
        <v>0</v>
      </c>
      <c r="N13" s="4">
        <v>4.04</v>
      </c>
      <c r="O13" s="5">
        <v>13687.52</v>
      </c>
      <c r="P13" s="6">
        <v>19.7</v>
      </c>
      <c r="Q13" s="5">
        <v>60932.100000000013</v>
      </c>
      <c r="R13" s="7">
        <v>10.01</v>
      </c>
      <c r="S13" s="5">
        <v>13873.86</v>
      </c>
      <c r="T13" s="8">
        <v>0.41</v>
      </c>
      <c r="U13" s="5">
        <v>170.47800000000001</v>
      </c>
      <c r="Z13" s="9">
        <v>0.08</v>
      </c>
      <c r="AA13" s="5">
        <v>13.3056</v>
      </c>
      <c r="AB13" s="10">
        <v>0.52</v>
      </c>
      <c r="AC13" s="5">
        <v>77.838800000000006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88755.102400000018</v>
      </c>
      <c r="AT13" s="11">
        <f t="shared" si="6"/>
        <v>5.958793925563846</v>
      </c>
      <c r="AU13" s="5">
        <f t="shared" si="7"/>
        <v>5958.7939255638457</v>
      </c>
    </row>
    <row r="14" spans="1:47" x14ac:dyDescent="0.25">
      <c r="A14" s="1" t="s">
        <v>76</v>
      </c>
      <c r="B14" s="1" t="s">
        <v>50</v>
      </c>
      <c r="C14" s="1" t="s">
        <v>51</v>
      </c>
      <c r="D14" s="1" t="s">
        <v>52</v>
      </c>
      <c r="E14" s="1" t="s">
        <v>79</v>
      </c>
      <c r="F14" s="1" t="s">
        <v>74</v>
      </c>
      <c r="G14" s="1" t="s">
        <v>55</v>
      </c>
      <c r="H14" s="1" t="s">
        <v>56</v>
      </c>
      <c r="I14" s="2">
        <v>228.011981488</v>
      </c>
      <c r="J14" s="2">
        <v>39.33</v>
      </c>
      <c r="K14" s="2">
        <f t="shared" si="0"/>
        <v>39.319999999999993</v>
      </c>
      <c r="L14" s="2">
        <f t="shared" si="1"/>
        <v>0</v>
      </c>
      <c r="N14" s="4">
        <v>10.86</v>
      </c>
      <c r="O14" s="5">
        <v>36539.58</v>
      </c>
      <c r="P14" s="6">
        <v>22.05</v>
      </c>
      <c r="Q14" s="5">
        <v>67396.47</v>
      </c>
      <c r="R14" s="7">
        <v>6.41</v>
      </c>
      <c r="S14" s="5">
        <v>8884.26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112820.31</v>
      </c>
      <c r="AT14" s="11">
        <f t="shared" si="6"/>
        <v>7.5744713231070513</v>
      </c>
      <c r="AU14" s="5">
        <f t="shared" si="7"/>
        <v>7574.4713231070518</v>
      </c>
    </row>
    <row r="15" spans="1:47" x14ac:dyDescent="0.25">
      <c r="A15" s="1" t="s">
        <v>76</v>
      </c>
      <c r="B15" s="1" t="s">
        <v>50</v>
      </c>
      <c r="C15" s="1" t="s">
        <v>51</v>
      </c>
      <c r="D15" s="1" t="s">
        <v>52</v>
      </c>
      <c r="E15" s="1" t="s">
        <v>80</v>
      </c>
      <c r="F15" s="1" t="s">
        <v>74</v>
      </c>
      <c r="G15" s="1" t="s">
        <v>55</v>
      </c>
      <c r="H15" s="1" t="s">
        <v>56</v>
      </c>
      <c r="I15" s="2">
        <v>228.011981488</v>
      </c>
      <c r="J15" s="2">
        <v>39.83</v>
      </c>
      <c r="K15" s="2">
        <f t="shared" si="0"/>
        <v>39.820000000000007</v>
      </c>
      <c r="L15" s="2">
        <f t="shared" si="1"/>
        <v>0</v>
      </c>
      <c r="P15" s="6">
        <v>15.46</v>
      </c>
      <c r="Q15" s="5">
        <v>47817.780000000013</v>
      </c>
      <c r="R15" s="7">
        <v>17.88</v>
      </c>
      <c r="S15" s="5">
        <v>24781.68</v>
      </c>
      <c r="T15" s="8">
        <v>6.48</v>
      </c>
      <c r="U15" s="5">
        <v>2634.6127499999998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5"/>
        <v>75234.072750000021</v>
      </c>
      <c r="AT15" s="11">
        <f t="shared" si="6"/>
        <v>5.0510260658335797</v>
      </c>
      <c r="AU15" s="5">
        <f t="shared" si="7"/>
        <v>5051.0260658335801</v>
      </c>
    </row>
    <row r="16" spans="1:47" x14ac:dyDescent="0.25">
      <c r="A16" s="1" t="s">
        <v>76</v>
      </c>
      <c r="B16" s="1" t="s">
        <v>50</v>
      </c>
      <c r="C16" s="1" t="s">
        <v>51</v>
      </c>
      <c r="D16" s="1" t="s">
        <v>52</v>
      </c>
      <c r="E16" s="1" t="s">
        <v>81</v>
      </c>
      <c r="F16" s="1" t="s">
        <v>74</v>
      </c>
      <c r="G16" s="1" t="s">
        <v>55</v>
      </c>
      <c r="H16" s="1" t="s">
        <v>56</v>
      </c>
      <c r="I16" s="2">
        <v>228.011981488</v>
      </c>
      <c r="J16" s="2">
        <v>37.520000000000003</v>
      </c>
      <c r="K16" s="2">
        <f t="shared" si="0"/>
        <v>20.529999999999998</v>
      </c>
      <c r="L16" s="2">
        <f t="shared" si="1"/>
        <v>0</v>
      </c>
      <c r="P16" s="6">
        <v>10.46</v>
      </c>
      <c r="Q16" s="5">
        <v>32352.78</v>
      </c>
      <c r="R16" s="7">
        <v>9.08</v>
      </c>
      <c r="S16" s="5">
        <v>12584.88</v>
      </c>
      <c r="T16" s="8">
        <v>0.99</v>
      </c>
      <c r="U16" s="5">
        <v>411.642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5"/>
        <v>45349.301999999996</v>
      </c>
      <c r="AT16" s="11">
        <f t="shared" si="6"/>
        <v>3.0446378628273689</v>
      </c>
      <c r="AU16" s="5">
        <f t="shared" si="7"/>
        <v>3044.6378628273692</v>
      </c>
    </row>
    <row r="17" spans="1:47" x14ac:dyDescent="0.25">
      <c r="A17" s="1" t="s">
        <v>76</v>
      </c>
      <c r="B17" s="1" t="s">
        <v>50</v>
      </c>
      <c r="C17" s="1" t="s">
        <v>51</v>
      </c>
      <c r="D17" s="1" t="s">
        <v>52</v>
      </c>
      <c r="E17" s="1" t="s">
        <v>82</v>
      </c>
      <c r="F17" s="1" t="s">
        <v>74</v>
      </c>
      <c r="G17" s="1" t="s">
        <v>55</v>
      </c>
      <c r="H17" s="1" t="s">
        <v>56</v>
      </c>
      <c r="I17" s="2">
        <v>228.011981488</v>
      </c>
      <c r="J17" s="2">
        <v>34.229999999999997</v>
      </c>
      <c r="K17" s="2">
        <f t="shared" si="0"/>
        <v>6.63</v>
      </c>
      <c r="L17" s="2">
        <f t="shared" si="1"/>
        <v>0</v>
      </c>
      <c r="P17" s="6">
        <v>1.81</v>
      </c>
      <c r="Q17" s="5">
        <v>5598.33</v>
      </c>
      <c r="R17" s="7">
        <v>4.03</v>
      </c>
      <c r="S17" s="5">
        <v>5585.58</v>
      </c>
      <c r="T17" s="8">
        <v>0.79</v>
      </c>
      <c r="U17" s="5">
        <v>328.48200000000003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11512.392</v>
      </c>
      <c r="AT17" s="11">
        <f t="shared" si="6"/>
        <v>0.77291298937546837</v>
      </c>
      <c r="AU17" s="5">
        <f t="shared" si="7"/>
        <v>772.91298937546833</v>
      </c>
    </row>
    <row r="18" spans="1:47" x14ac:dyDescent="0.25">
      <c r="A18" s="1" t="s">
        <v>83</v>
      </c>
      <c r="B18" s="1" t="s">
        <v>84</v>
      </c>
      <c r="C18" s="1" t="s">
        <v>85</v>
      </c>
      <c r="D18" s="1" t="s">
        <v>86</v>
      </c>
      <c r="E18" s="1" t="s">
        <v>77</v>
      </c>
      <c r="F18" s="1" t="s">
        <v>74</v>
      </c>
      <c r="G18" s="1" t="s">
        <v>55</v>
      </c>
      <c r="H18" s="1" t="s">
        <v>56</v>
      </c>
      <c r="I18" s="2">
        <v>9.4267720686099992</v>
      </c>
      <c r="J18" s="2">
        <v>4.49</v>
      </c>
      <c r="K18" s="2">
        <f t="shared" si="0"/>
        <v>0.83</v>
      </c>
      <c r="L18" s="2">
        <f t="shared" si="1"/>
        <v>0</v>
      </c>
      <c r="R18" s="7">
        <v>0.71</v>
      </c>
      <c r="S18" s="5">
        <v>984.06</v>
      </c>
      <c r="T18" s="8">
        <v>0.12</v>
      </c>
      <c r="U18" s="5">
        <v>49.896000000000001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5"/>
        <v>1033.9559999999999</v>
      </c>
      <c r="AT18" s="11">
        <f t="shared" si="6"/>
        <v>6.941720042565451E-2</v>
      </c>
      <c r="AU18" s="5">
        <f t="shared" si="7"/>
        <v>69.417200425654499</v>
      </c>
    </row>
    <row r="19" spans="1:47" x14ac:dyDescent="0.25">
      <c r="A19" s="1" t="s">
        <v>83</v>
      </c>
      <c r="B19" s="1" t="s">
        <v>84</v>
      </c>
      <c r="C19" s="1" t="s">
        <v>85</v>
      </c>
      <c r="D19" s="1" t="s">
        <v>86</v>
      </c>
      <c r="E19" s="1" t="s">
        <v>80</v>
      </c>
      <c r="F19" s="1" t="s">
        <v>74</v>
      </c>
      <c r="G19" s="1" t="s">
        <v>55</v>
      </c>
      <c r="H19" s="1" t="s">
        <v>56</v>
      </c>
      <c r="I19" s="2">
        <v>9.4267720686099992</v>
      </c>
      <c r="J19" s="2">
        <v>0.52</v>
      </c>
      <c r="K19" s="2">
        <f t="shared" si="0"/>
        <v>0.39</v>
      </c>
      <c r="L19" s="2">
        <f t="shared" si="1"/>
        <v>0</v>
      </c>
      <c r="P19" s="6">
        <v>0.11</v>
      </c>
      <c r="Q19" s="5">
        <v>340.23</v>
      </c>
      <c r="R19" s="7">
        <v>0.19</v>
      </c>
      <c r="S19" s="5">
        <v>263.33999999999997</v>
      </c>
      <c r="T19" s="8">
        <v>0.09</v>
      </c>
      <c r="U19" s="5">
        <v>37.421999999999997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640.99199999999996</v>
      </c>
      <c r="AT19" s="11">
        <f t="shared" si="6"/>
        <v>4.3034587676111111E-2</v>
      </c>
      <c r="AU19" s="5">
        <f t="shared" si="7"/>
        <v>43.034587676111109</v>
      </c>
    </row>
    <row r="20" spans="1:47" x14ac:dyDescent="0.25">
      <c r="A20" s="1" t="s">
        <v>87</v>
      </c>
      <c r="B20" s="1" t="s">
        <v>50</v>
      </c>
      <c r="C20" s="1" t="s">
        <v>51</v>
      </c>
      <c r="D20" s="1" t="s">
        <v>52</v>
      </c>
      <c r="E20" s="1" t="s">
        <v>78</v>
      </c>
      <c r="F20" s="1" t="s">
        <v>74</v>
      </c>
      <c r="G20" s="1" t="s">
        <v>55</v>
      </c>
      <c r="H20" s="1" t="s">
        <v>56</v>
      </c>
      <c r="I20" s="2">
        <v>5.01273221839</v>
      </c>
      <c r="J20" s="2">
        <v>4.66</v>
      </c>
      <c r="K20" s="2">
        <f t="shared" si="0"/>
        <v>4.66</v>
      </c>
      <c r="L20" s="2">
        <f t="shared" si="1"/>
        <v>0</v>
      </c>
      <c r="N20" s="4">
        <v>0.01</v>
      </c>
      <c r="O20" s="5">
        <v>33.880000000000003</v>
      </c>
      <c r="P20" s="6">
        <v>0.5</v>
      </c>
      <c r="Q20" s="5">
        <v>1546.5</v>
      </c>
      <c r="R20" s="7">
        <v>0.01</v>
      </c>
      <c r="S20" s="5">
        <v>13.86</v>
      </c>
      <c r="Z20" s="9">
        <v>2.46</v>
      </c>
      <c r="AA20" s="5">
        <v>409.1472</v>
      </c>
      <c r="AB20" s="10">
        <v>1.68</v>
      </c>
      <c r="AC20" s="5">
        <v>251.47919999999999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5"/>
        <v>2254.8663999999999</v>
      </c>
      <c r="AT20" s="11">
        <f t="shared" si="6"/>
        <v>0.15138604817020654</v>
      </c>
      <c r="AU20" s="5">
        <f t="shared" si="7"/>
        <v>151.38604817020652</v>
      </c>
    </row>
    <row r="21" spans="1:47" x14ac:dyDescent="0.25">
      <c r="A21" s="1" t="s">
        <v>88</v>
      </c>
      <c r="B21" s="1" t="s">
        <v>89</v>
      </c>
      <c r="C21" s="1" t="s">
        <v>90</v>
      </c>
      <c r="D21" s="1" t="s">
        <v>91</v>
      </c>
      <c r="E21" s="1" t="s">
        <v>69</v>
      </c>
      <c r="F21" s="1" t="s">
        <v>74</v>
      </c>
      <c r="G21" s="1" t="s">
        <v>55</v>
      </c>
      <c r="H21" s="1" t="s">
        <v>56</v>
      </c>
      <c r="I21" s="2">
        <v>155.753809238</v>
      </c>
      <c r="J21" s="2">
        <v>37.61</v>
      </c>
      <c r="K21" s="2">
        <f t="shared" si="0"/>
        <v>24.37</v>
      </c>
      <c r="L21" s="2">
        <f t="shared" si="1"/>
        <v>0</v>
      </c>
      <c r="P21" s="6">
        <v>0.73</v>
      </c>
      <c r="Q21" s="5">
        <v>2257.89</v>
      </c>
      <c r="R21" s="7">
        <v>11.07</v>
      </c>
      <c r="S21" s="5">
        <v>15339.555</v>
      </c>
      <c r="T21" s="8">
        <v>12.57</v>
      </c>
      <c r="U21" s="5">
        <v>5221.9282500000008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5"/>
        <v>22819.373250000001</v>
      </c>
      <c r="AT21" s="11">
        <f t="shared" si="6"/>
        <v>1.5320352186002786</v>
      </c>
      <c r="AU21" s="5">
        <f t="shared" si="7"/>
        <v>1532.0352186002785</v>
      </c>
    </row>
    <row r="22" spans="1:47" x14ac:dyDescent="0.25">
      <c r="A22" s="1" t="s">
        <v>88</v>
      </c>
      <c r="B22" s="1" t="s">
        <v>89</v>
      </c>
      <c r="C22" s="1" t="s">
        <v>90</v>
      </c>
      <c r="D22" s="1" t="s">
        <v>91</v>
      </c>
      <c r="E22" s="1" t="s">
        <v>70</v>
      </c>
      <c r="F22" s="1" t="s">
        <v>74</v>
      </c>
      <c r="G22" s="1" t="s">
        <v>55</v>
      </c>
      <c r="H22" s="1" t="s">
        <v>56</v>
      </c>
      <c r="I22" s="2">
        <v>155.753809238</v>
      </c>
      <c r="J22" s="2">
        <v>40.25</v>
      </c>
      <c r="K22" s="2">
        <f t="shared" si="0"/>
        <v>9.86</v>
      </c>
      <c r="L22" s="2">
        <f t="shared" si="1"/>
        <v>0</v>
      </c>
      <c r="R22" s="7">
        <v>5.69</v>
      </c>
      <c r="S22" s="5">
        <v>7886.34</v>
      </c>
      <c r="T22" s="8">
        <v>4.17</v>
      </c>
      <c r="U22" s="5">
        <v>1733.886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5"/>
        <v>9620.2260000000006</v>
      </c>
      <c r="AT22" s="11">
        <f t="shared" si="6"/>
        <v>0.645877732110547</v>
      </c>
      <c r="AU22" s="5">
        <f t="shared" si="7"/>
        <v>645.87773211054696</v>
      </c>
    </row>
    <row r="23" spans="1:47" x14ac:dyDescent="0.25">
      <c r="A23" s="1" t="s">
        <v>88</v>
      </c>
      <c r="B23" s="1" t="s">
        <v>89</v>
      </c>
      <c r="C23" s="1" t="s">
        <v>90</v>
      </c>
      <c r="D23" s="1" t="s">
        <v>91</v>
      </c>
      <c r="E23" s="1" t="s">
        <v>65</v>
      </c>
      <c r="F23" s="1" t="s">
        <v>74</v>
      </c>
      <c r="G23" s="1" t="s">
        <v>55</v>
      </c>
      <c r="H23" s="1" t="s">
        <v>56</v>
      </c>
      <c r="I23" s="2">
        <v>155.753809238</v>
      </c>
      <c r="J23" s="2">
        <v>39.18</v>
      </c>
      <c r="K23" s="2">
        <f t="shared" si="0"/>
        <v>34.21</v>
      </c>
      <c r="L23" s="2">
        <f t="shared" si="1"/>
        <v>0</v>
      </c>
      <c r="N23" s="4">
        <v>6.8</v>
      </c>
      <c r="O23" s="5">
        <v>23038.400000000001</v>
      </c>
      <c r="P23" s="6">
        <v>15.22</v>
      </c>
      <c r="Q23" s="5">
        <v>47075.46</v>
      </c>
      <c r="R23" s="7">
        <v>11.02</v>
      </c>
      <c r="S23" s="5">
        <v>15273.72</v>
      </c>
      <c r="T23" s="8">
        <v>1.17</v>
      </c>
      <c r="U23" s="5">
        <v>486.48599999999999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5"/>
        <v>85874.066000000006</v>
      </c>
      <c r="AT23" s="11">
        <f t="shared" si="6"/>
        <v>5.7653684014483062</v>
      </c>
      <c r="AU23" s="5">
        <f t="shared" si="7"/>
        <v>5765.368401448306</v>
      </c>
    </row>
    <row r="24" spans="1:47" x14ac:dyDescent="0.25">
      <c r="A24" s="1" t="s">
        <v>88</v>
      </c>
      <c r="B24" s="1" t="s">
        <v>89</v>
      </c>
      <c r="C24" s="1" t="s">
        <v>90</v>
      </c>
      <c r="D24" s="1" t="s">
        <v>91</v>
      </c>
      <c r="E24" s="1" t="s">
        <v>71</v>
      </c>
      <c r="F24" s="1" t="s">
        <v>74</v>
      </c>
      <c r="G24" s="1" t="s">
        <v>55</v>
      </c>
      <c r="H24" s="1" t="s">
        <v>56</v>
      </c>
      <c r="I24" s="2">
        <v>155.753809238</v>
      </c>
      <c r="J24" s="2">
        <v>36.65</v>
      </c>
      <c r="K24" s="2">
        <f t="shared" si="0"/>
        <v>36.64</v>
      </c>
      <c r="L24" s="2">
        <f t="shared" si="1"/>
        <v>0</v>
      </c>
      <c r="N24" s="4">
        <v>0.6</v>
      </c>
      <c r="O24" s="5">
        <v>2032.8</v>
      </c>
      <c r="P24" s="6">
        <v>18.989999999999998</v>
      </c>
      <c r="Q24" s="5">
        <v>58681.942499999997</v>
      </c>
      <c r="R24" s="7">
        <v>15.53</v>
      </c>
      <c r="S24" s="5">
        <v>21415.432499999999</v>
      </c>
      <c r="T24" s="8">
        <v>1.52</v>
      </c>
      <c r="U24" s="5">
        <v>631.49625000000003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5"/>
        <v>82761.671249999999</v>
      </c>
      <c r="AT24" s="11">
        <f t="shared" si="6"/>
        <v>5.5564100607021762</v>
      </c>
      <c r="AU24" s="5">
        <f t="shared" si="7"/>
        <v>5556.4100607021765</v>
      </c>
    </row>
    <row r="25" spans="1:47" x14ac:dyDescent="0.25">
      <c r="A25" s="1" t="s">
        <v>92</v>
      </c>
      <c r="B25" s="1" t="s">
        <v>84</v>
      </c>
      <c r="C25" s="1" t="s">
        <v>85</v>
      </c>
      <c r="D25" s="1" t="s">
        <v>86</v>
      </c>
      <c r="E25" s="1" t="s">
        <v>69</v>
      </c>
      <c r="F25" s="1" t="s">
        <v>74</v>
      </c>
      <c r="G25" s="1" t="s">
        <v>55</v>
      </c>
      <c r="H25" s="1" t="s">
        <v>56</v>
      </c>
      <c r="I25" s="2">
        <v>5.3441074153499999</v>
      </c>
      <c r="J25" s="2">
        <v>2.69</v>
      </c>
      <c r="K25" s="2">
        <f t="shared" si="0"/>
        <v>2.54</v>
      </c>
      <c r="L25" s="2">
        <f t="shared" si="1"/>
        <v>0</v>
      </c>
      <c r="P25" s="6">
        <v>1.25</v>
      </c>
      <c r="Q25" s="5">
        <v>3866.25</v>
      </c>
      <c r="R25" s="7">
        <v>0.57999999999999996</v>
      </c>
      <c r="S25" s="5">
        <v>803.88</v>
      </c>
      <c r="T25" s="8">
        <v>0.71</v>
      </c>
      <c r="U25" s="5">
        <v>282.74400000000003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S25" s="5">
        <f t="shared" si="5"/>
        <v>4952.8739999999998</v>
      </c>
      <c r="AT25" s="11">
        <f t="shared" si="6"/>
        <v>0.33252347985892355</v>
      </c>
      <c r="AU25" s="5">
        <f t="shared" si="7"/>
        <v>332.52347985892351</v>
      </c>
    </row>
    <row r="26" spans="1:47" x14ac:dyDescent="0.25">
      <c r="A26" s="1" t="s">
        <v>92</v>
      </c>
      <c r="B26" s="1" t="s">
        <v>84</v>
      </c>
      <c r="C26" s="1" t="s">
        <v>85</v>
      </c>
      <c r="D26" s="1" t="s">
        <v>86</v>
      </c>
      <c r="E26" s="1" t="s">
        <v>71</v>
      </c>
      <c r="F26" s="1" t="s">
        <v>74</v>
      </c>
      <c r="G26" s="1" t="s">
        <v>55</v>
      </c>
      <c r="H26" s="1" t="s">
        <v>56</v>
      </c>
      <c r="I26" s="2">
        <v>5.3441074153499999</v>
      </c>
      <c r="J26" s="2">
        <v>2.59</v>
      </c>
      <c r="K26" s="2">
        <f t="shared" si="0"/>
        <v>2.59</v>
      </c>
      <c r="L26" s="2">
        <f t="shared" si="1"/>
        <v>0</v>
      </c>
      <c r="P26" s="6">
        <v>0.85</v>
      </c>
      <c r="Q26" s="5">
        <v>2404.8074999999999</v>
      </c>
      <c r="R26" s="7">
        <v>1.49</v>
      </c>
      <c r="S26" s="5">
        <v>1888.425</v>
      </c>
      <c r="T26" s="8">
        <v>0.25</v>
      </c>
      <c r="U26" s="5">
        <v>90.956249999999997</v>
      </c>
      <c r="AL26" s="5" t="str">
        <f t="shared" si="2"/>
        <v/>
      </c>
      <c r="AN26" s="5" t="str">
        <f t="shared" si="3"/>
        <v/>
      </c>
      <c r="AP26" s="5" t="str">
        <f t="shared" si="4"/>
        <v/>
      </c>
      <c r="AS26" s="5">
        <f t="shared" si="5"/>
        <v>4384.1887500000003</v>
      </c>
      <c r="AT26" s="11">
        <f t="shared" si="6"/>
        <v>0.29434338517562625</v>
      </c>
      <c r="AU26" s="5">
        <f t="shared" si="7"/>
        <v>294.34338517562622</v>
      </c>
    </row>
    <row r="27" spans="1:47" x14ac:dyDescent="0.25">
      <c r="A27" s="1" t="s">
        <v>93</v>
      </c>
      <c r="B27" s="1" t="s">
        <v>84</v>
      </c>
      <c r="C27" s="1" t="s">
        <v>85</v>
      </c>
      <c r="D27" s="1" t="s">
        <v>86</v>
      </c>
      <c r="E27" s="1" t="s">
        <v>94</v>
      </c>
      <c r="F27" s="1" t="s">
        <v>95</v>
      </c>
      <c r="G27" s="1" t="s">
        <v>55</v>
      </c>
      <c r="H27" s="1" t="s">
        <v>56</v>
      </c>
      <c r="I27" s="2">
        <v>161.316667134</v>
      </c>
      <c r="J27" s="2">
        <v>39.32</v>
      </c>
      <c r="K27" s="2">
        <f t="shared" si="0"/>
        <v>35.36</v>
      </c>
      <c r="L27" s="2">
        <f t="shared" si="1"/>
        <v>0</v>
      </c>
      <c r="X27" s="2">
        <v>35.36</v>
      </c>
      <c r="Y27" s="5">
        <v>14702.688</v>
      </c>
      <c r="AL27" s="5" t="str">
        <f t="shared" si="2"/>
        <v/>
      </c>
      <c r="AN27" s="5" t="str">
        <f t="shared" si="3"/>
        <v/>
      </c>
      <c r="AP27" s="5" t="str">
        <f t="shared" si="4"/>
        <v/>
      </c>
      <c r="AS27" s="5">
        <f t="shared" si="5"/>
        <v>14702.688</v>
      </c>
      <c r="AT27" s="11">
        <f t="shared" si="6"/>
        <v>0.98710142374710885</v>
      </c>
      <c r="AU27" s="5">
        <f t="shared" si="7"/>
        <v>987.10142374710892</v>
      </c>
    </row>
    <row r="28" spans="1:47" x14ac:dyDescent="0.25">
      <c r="A28" s="1" t="s">
        <v>93</v>
      </c>
      <c r="B28" s="1" t="s">
        <v>84</v>
      </c>
      <c r="C28" s="1" t="s">
        <v>85</v>
      </c>
      <c r="D28" s="1" t="s">
        <v>86</v>
      </c>
      <c r="E28" s="1" t="s">
        <v>96</v>
      </c>
      <c r="F28" s="1" t="s">
        <v>95</v>
      </c>
      <c r="G28" s="1" t="s">
        <v>55</v>
      </c>
      <c r="H28" s="1" t="s">
        <v>56</v>
      </c>
      <c r="I28" s="2">
        <v>161.316667134</v>
      </c>
      <c r="J28" s="2">
        <v>39.36</v>
      </c>
      <c r="K28" s="2">
        <f t="shared" si="0"/>
        <v>5.8599999999999994</v>
      </c>
      <c r="L28" s="2">
        <f t="shared" si="1"/>
        <v>0</v>
      </c>
      <c r="P28" s="6">
        <v>1.9</v>
      </c>
      <c r="Q28" s="5">
        <v>5876.7</v>
      </c>
      <c r="X28" s="2">
        <v>3.96</v>
      </c>
      <c r="Y28" s="5">
        <v>1646.568</v>
      </c>
      <c r="AL28" s="5" t="str">
        <f t="shared" si="2"/>
        <v/>
      </c>
      <c r="AN28" s="5" t="str">
        <f t="shared" si="3"/>
        <v/>
      </c>
      <c r="AP28" s="5" t="str">
        <f t="shared" si="4"/>
        <v/>
      </c>
      <c r="AS28" s="5">
        <f t="shared" si="5"/>
        <v>7523.268</v>
      </c>
      <c r="AT28" s="11">
        <f t="shared" si="6"/>
        <v>0.50509325601081001</v>
      </c>
      <c r="AU28" s="5">
        <f t="shared" si="7"/>
        <v>505.09325601080997</v>
      </c>
    </row>
    <row r="29" spans="1:47" x14ac:dyDescent="0.25">
      <c r="A29" s="1" t="s">
        <v>93</v>
      </c>
      <c r="B29" s="1" t="s">
        <v>84</v>
      </c>
      <c r="C29" s="1" t="s">
        <v>85</v>
      </c>
      <c r="D29" s="1" t="s">
        <v>86</v>
      </c>
      <c r="E29" s="1" t="s">
        <v>53</v>
      </c>
      <c r="F29" s="1" t="s">
        <v>95</v>
      </c>
      <c r="G29" s="1" t="s">
        <v>55</v>
      </c>
      <c r="H29" s="1" t="s">
        <v>56</v>
      </c>
      <c r="I29" s="2">
        <v>161.316667134</v>
      </c>
      <c r="J29" s="2">
        <v>40.450000000000003</v>
      </c>
      <c r="K29" s="2">
        <f t="shared" si="0"/>
        <v>11.07</v>
      </c>
      <c r="L29" s="2">
        <f t="shared" si="1"/>
        <v>0</v>
      </c>
      <c r="X29" s="2">
        <v>11.07</v>
      </c>
      <c r="Y29" s="5">
        <v>4602.9059999999999</v>
      </c>
      <c r="AL29" s="5" t="str">
        <f t="shared" si="2"/>
        <v/>
      </c>
      <c r="AN29" s="5" t="str">
        <f t="shared" si="3"/>
        <v/>
      </c>
      <c r="AP29" s="5" t="str">
        <f t="shared" si="4"/>
        <v/>
      </c>
      <c r="AS29" s="5">
        <f t="shared" si="5"/>
        <v>4602.9059999999999</v>
      </c>
      <c r="AT29" s="11">
        <f t="shared" si="6"/>
        <v>0.30902751020589631</v>
      </c>
      <c r="AU29" s="5">
        <f t="shared" si="7"/>
        <v>309.02751020589631</v>
      </c>
    </row>
    <row r="30" spans="1:47" x14ac:dyDescent="0.25">
      <c r="A30" s="1" t="s">
        <v>93</v>
      </c>
      <c r="B30" s="1" t="s">
        <v>84</v>
      </c>
      <c r="C30" s="1" t="s">
        <v>85</v>
      </c>
      <c r="D30" s="1" t="s">
        <v>86</v>
      </c>
      <c r="E30" s="1" t="s">
        <v>97</v>
      </c>
      <c r="F30" s="1" t="s">
        <v>95</v>
      </c>
      <c r="G30" s="1" t="s">
        <v>55</v>
      </c>
      <c r="H30" s="1" t="s">
        <v>56</v>
      </c>
      <c r="I30" s="2">
        <v>161.316667134</v>
      </c>
      <c r="J30" s="2">
        <v>40.270000000000003</v>
      </c>
      <c r="K30" s="2">
        <f t="shared" si="0"/>
        <v>37.29</v>
      </c>
      <c r="L30" s="2">
        <f t="shared" si="1"/>
        <v>0</v>
      </c>
      <c r="X30" s="2">
        <v>37.29</v>
      </c>
      <c r="Y30" s="5">
        <v>15505.182000000001</v>
      </c>
      <c r="AL30" s="5" t="str">
        <f t="shared" si="2"/>
        <v/>
      </c>
      <c r="AN30" s="5" t="str">
        <f t="shared" si="3"/>
        <v/>
      </c>
      <c r="AP30" s="5" t="str">
        <f t="shared" si="4"/>
        <v/>
      </c>
      <c r="AS30" s="5">
        <f t="shared" si="5"/>
        <v>15505.182000000001</v>
      </c>
      <c r="AT30" s="11">
        <f t="shared" si="6"/>
        <v>1.0409788487423555</v>
      </c>
      <c r="AU30" s="5">
        <f t="shared" si="7"/>
        <v>1040.9788487423555</v>
      </c>
    </row>
    <row r="31" spans="1:47" x14ac:dyDescent="0.25">
      <c r="A31" s="1" t="s">
        <v>98</v>
      </c>
      <c r="B31" s="1" t="s">
        <v>99</v>
      </c>
      <c r="C31" s="1" t="s">
        <v>68</v>
      </c>
      <c r="D31" s="1" t="s">
        <v>52</v>
      </c>
      <c r="E31" s="1" t="s">
        <v>81</v>
      </c>
      <c r="F31" s="1" t="s">
        <v>95</v>
      </c>
      <c r="G31" s="1" t="s">
        <v>55</v>
      </c>
      <c r="H31" s="1" t="s">
        <v>56</v>
      </c>
      <c r="I31" s="2">
        <v>322.65705556699999</v>
      </c>
      <c r="J31" s="2">
        <v>38.520000000000003</v>
      </c>
      <c r="K31" s="2">
        <f t="shared" si="0"/>
        <v>37.53</v>
      </c>
      <c r="L31" s="2">
        <f t="shared" si="1"/>
        <v>0</v>
      </c>
      <c r="N31" s="4">
        <v>7.89</v>
      </c>
      <c r="O31" s="5">
        <v>26731.32</v>
      </c>
      <c r="P31" s="6">
        <v>29.64</v>
      </c>
      <c r="Q31" s="5">
        <v>91676.52</v>
      </c>
      <c r="AL31" s="5" t="str">
        <f t="shared" si="2"/>
        <v/>
      </c>
      <c r="AN31" s="5" t="str">
        <f t="shared" si="3"/>
        <v/>
      </c>
      <c r="AP31" s="5" t="str">
        <f t="shared" si="4"/>
        <v/>
      </c>
      <c r="AS31" s="5">
        <f t="shared" si="5"/>
        <v>118407.84</v>
      </c>
      <c r="AT31" s="11">
        <f t="shared" si="6"/>
        <v>7.9496040075678582</v>
      </c>
      <c r="AU31" s="5">
        <f t="shared" si="7"/>
        <v>7949.6040075678575</v>
      </c>
    </row>
    <row r="32" spans="1:47" x14ac:dyDescent="0.25">
      <c r="A32" s="1" t="s">
        <v>98</v>
      </c>
      <c r="B32" s="1" t="s">
        <v>99</v>
      </c>
      <c r="C32" s="1" t="s">
        <v>68</v>
      </c>
      <c r="D32" s="1" t="s">
        <v>52</v>
      </c>
      <c r="E32" s="1" t="s">
        <v>82</v>
      </c>
      <c r="F32" s="1" t="s">
        <v>95</v>
      </c>
      <c r="G32" s="1" t="s">
        <v>55</v>
      </c>
      <c r="H32" s="1" t="s">
        <v>56</v>
      </c>
      <c r="I32" s="2">
        <v>322.65705556699999</v>
      </c>
      <c r="J32" s="2">
        <v>39.42</v>
      </c>
      <c r="K32" s="2">
        <f t="shared" si="0"/>
        <v>39.43</v>
      </c>
      <c r="L32" s="2">
        <f t="shared" si="1"/>
        <v>0</v>
      </c>
      <c r="N32" s="4">
        <v>0.54</v>
      </c>
      <c r="O32" s="5">
        <v>1829.52</v>
      </c>
      <c r="P32" s="6">
        <v>18.79</v>
      </c>
      <c r="Q32" s="5">
        <v>58117.469999999987</v>
      </c>
      <c r="R32" s="7">
        <v>19.559999999999999</v>
      </c>
      <c r="S32" s="5">
        <v>27110.16</v>
      </c>
      <c r="X32" s="2">
        <v>0.54</v>
      </c>
      <c r="Y32" s="5">
        <v>224.53200000000001</v>
      </c>
      <c r="AL32" s="5" t="str">
        <f t="shared" si="2"/>
        <v/>
      </c>
      <c r="AN32" s="5" t="str">
        <f t="shared" si="3"/>
        <v/>
      </c>
      <c r="AP32" s="5" t="str">
        <f t="shared" si="4"/>
        <v/>
      </c>
      <c r="AS32" s="5">
        <f t="shared" si="5"/>
        <v>87281.681999999986</v>
      </c>
      <c r="AT32" s="11">
        <f t="shared" si="6"/>
        <v>5.8598721927066926</v>
      </c>
      <c r="AU32" s="5">
        <f t="shared" si="7"/>
        <v>5859.8721927066927</v>
      </c>
    </row>
    <row r="33" spans="1:47" x14ac:dyDescent="0.25">
      <c r="A33" s="1" t="s">
        <v>98</v>
      </c>
      <c r="B33" s="1" t="s">
        <v>99</v>
      </c>
      <c r="C33" s="1" t="s">
        <v>68</v>
      </c>
      <c r="D33" s="1" t="s">
        <v>52</v>
      </c>
      <c r="E33" s="1" t="s">
        <v>77</v>
      </c>
      <c r="F33" s="1" t="s">
        <v>95</v>
      </c>
      <c r="G33" s="1" t="s">
        <v>55</v>
      </c>
      <c r="H33" s="1" t="s">
        <v>56</v>
      </c>
      <c r="I33" s="2">
        <v>322.65705556699999</v>
      </c>
      <c r="J33" s="2">
        <v>40.32</v>
      </c>
      <c r="K33" s="2">
        <f t="shared" si="0"/>
        <v>27.35</v>
      </c>
      <c r="L33" s="2">
        <f t="shared" si="1"/>
        <v>0</v>
      </c>
      <c r="P33" s="6">
        <v>16.16</v>
      </c>
      <c r="Q33" s="5">
        <v>49982.879999999997</v>
      </c>
      <c r="R33" s="7">
        <v>10.55</v>
      </c>
      <c r="S33" s="5">
        <v>14622.3</v>
      </c>
      <c r="T33" s="8">
        <v>0.39</v>
      </c>
      <c r="U33" s="5">
        <v>162.16200000000001</v>
      </c>
      <c r="X33" s="2">
        <v>0.25</v>
      </c>
      <c r="Y33" s="5">
        <v>103.95</v>
      </c>
      <c r="AL33" s="5" t="str">
        <f t="shared" si="2"/>
        <v/>
      </c>
      <c r="AN33" s="5" t="str">
        <f t="shared" si="3"/>
        <v/>
      </c>
      <c r="AP33" s="5" t="str">
        <f t="shared" si="4"/>
        <v/>
      </c>
      <c r="AS33" s="5">
        <f t="shared" si="5"/>
        <v>64871.291999999987</v>
      </c>
      <c r="AT33" s="11">
        <f t="shared" si="6"/>
        <v>4.3552950789348461</v>
      </c>
      <c r="AU33" s="5">
        <f t="shared" si="7"/>
        <v>4355.2950789348461</v>
      </c>
    </row>
    <row r="34" spans="1:47" x14ac:dyDescent="0.25">
      <c r="A34" s="1" t="s">
        <v>98</v>
      </c>
      <c r="B34" s="1" t="s">
        <v>99</v>
      </c>
      <c r="C34" s="1" t="s">
        <v>68</v>
      </c>
      <c r="D34" s="1" t="s">
        <v>52</v>
      </c>
      <c r="E34" s="1" t="s">
        <v>78</v>
      </c>
      <c r="F34" s="1" t="s">
        <v>95</v>
      </c>
      <c r="G34" s="1" t="s">
        <v>55</v>
      </c>
      <c r="H34" s="1" t="s">
        <v>56</v>
      </c>
      <c r="I34" s="2">
        <v>322.65705556699999</v>
      </c>
      <c r="J34" s="2">
        <v>39.42</v>
      </c>
      <c r="K34" s="2">
        <f t="shared" si="0"/>
        <v>16.12</v>
      </c>
      <c r="L34" s="2">
        <f t="shared" si="1"/>
        <v>0</v>
      </c>
      <c r="N34" s="4">
        <v>6.94</v>
      </c>
      <c r="O34" s="5">
        <v>23512.720000000001</v>
      </c>
      <c r="P34" s="6">
        <v>7.83</v>
      </c>
      <c r="Q34" s="5">
        <v>24218.19</v>
      </c>
      <c r="R34" s="7">
        <v>1.35</v>
      </c>
      <c r="S34" s="5">
        <v>1871.1</v>
      </c>
      <c r="AL34" s="5" t="str">
        <f t="shared" si="2"/>
        <v/>
      </c>
      <c r="AN34" s="5" t="str">
        <f t="shared" si="3"/>
        <v/>
      </c>
      <c r="AP34" s="5" t="str">
        <f t="shared" si="4"/>
        <v/>
      </c>
      <c r="AS34" s="5">
        <f t="shared" si="5"/>
        <v>49602.01</v>
      </c>
      <c r="AT34" s="11">
        <f t="shared" si="6"/>
        <v>3.3301539617598039</v>
      </c>
      <c r="AU34" s="5">
        <f t="shared" si="7"/>
        <v>3330.1539617598041</v>
      </c>
    </row>
    <row r="35" spans="1:47" x14ac:dyDescent="0.25">
      <c r="A35" s="1" t="s">
        <v>100</v>
      </c>
      <c r="B35" s="1" t="s">
        <v>99</v>
      </c>
      <c r="C35" s="1" t="s">
        <v>68</v>
      </c>
      <c r="D35" s="1" t="s">
        <v>52</v>
      </c>
      <c r="E35" s="1" t="s">
        <v>96</v>
      </c>
      <c r="F35" s="1" t="s">
        <v>101</v>
      </c>
      <c r="G35" s="1" t="s">
        <v>55</v>
      </c>
      <c r="H35" s="1" t="s">
        <v>56</v>
      </c>
      <c r="I35" s="2">
        <v>153.89167874699999</v>
      </c>
      <c r="J35" s="2">
        <v>31.2</v>
      </c>
      <c r="K35" s="2">
        <f t="shared" ref="K35:K36" si="8">SUM(N35,P35,R35,T35,V35,X35,Z35,AB35,AE35,AG35,AI35)</f>
        <v>6.66</v>
      </c>
      <c r="L35" s="2">
        <f t="shared" ref="L35:L36" si="9">SUM(M35,AD35,AK35,AM35,AO35,AQ35,AR35)</f>
        <v>0</v>
      </c>
      <c r="N35" s="4">
        <v>0.27</v>
      </c>
      <c r="O35" s="5">
        <v>914.7600000000001</v>
      </c>
      <c r="P35" s="6">
        <v>2.64</v>
      </c>
      <c r="Q35" s="5">
        <v>8165.52</v>
      </c>
      <c r="R35" s="7">
        <v>3.52</v>
      </c>
      <c r="S35" s="5">
        <v>4878.72</v>
      </c>
      <c r="AB35" s="10">
        <v>0.23</v>
      </c>
      <c r="AC35" s="5">
        <v>34.428699999999999</v>
      </c>
      <c r="AL35" s="5" t="str">
        <f t="shared" ref="AL35:AL36" si="10">IF(AK35&gt;0,AK35*$AL$1,"")</f>
        <v/>
      </c>
      <c r="AN35" s="5" t="str">
        <f t="shared" ref="AN35:AN36" si="11">IF(AM35&gt;0,AM35*$AN$1,"")</f>
        <v/>
      </c>
      <c r="AP35" s="5" t="str">
        <f t="shared" ref="AP35:AP36" si="12">IF(AO35&gt;0,AO35*$AP$1,"")</f>
        <v/>
      </c>
      <c r="AS35" s="5">
        <f t="shared" ref="AS35:AS36" si="13">SUM(O35,Q35,S35,U35,W35,Y35,AA35,AC35,AF35,AH35,AJ35)</f>
        <v>13993.4287</v>
      </c>
      <c r="AT35" s="11">
        <f t="shared" si="6"/>
        <v>0.93948354157237457</v>
      </c>
      <c r="AU35" s="5">
        <f t="shared" ref="AU35:AU36" si="14">(AT35/100)*$AU$1</f>
        <v>939.48354157237463</v>
      </c>
    </row>
    <row r="36" spans="1:47" x14ac:dyDescent="0.25">
      <c r="A36" s="1" t="s">
        <v>102</v>
      </c>
      <c r="B36" s="1" t="s">
        <v>84</v>
      </c>
      <c r="C36" s="1" t="s">
        <v>85</v>
      </c>
      <c r="D36" s="1" t="s">
        <v>86</v>
      </c>
      <c r="E36" s="1" t="s">
        <v>96</v>
      </c>
      <c r="F36" s="1" t="s">
        <v>101</v>
      </c>
      <c r="G36" s="1" t="s">
        <v>55</v>
      </c>
      <c r="H36" s="1" t="s">
        <v>56</v>
      </c>
      <c r="I36" s="2">
        <v>7.7016266309299999</v>
      </c>
      <c r="J36" s="2">
        <v>7.27</v>
      </c>
      <c r="K36" s="2">
        <f t="shared" si="8"/>
        <v>2.0799999999999996</v>
      </c>
      <c r="L36" s="2">
        <f t="shared" si="9"/>
        <v>0</v>
      </c>
      <c r="Z36" s="9">
        <v>0.03</v>
      </c>
      <c r="AA36" s="5">
        <v>4.9895999999999994</v>
      </c>
      <c r="AB36" s="10">
        <v>2.0499999999999998</v>
      </c>
      <c r="AC36" s="5">
        <v>306.86450000000002</v>
      </c>
      <c r="AL36" s="5" t="str">
        <f t="shared" si="10"/>
        <v/>
      </c>
      <c r="AN36" s="5" t="str">
        <f t="shared" si="11"/>
        <v/>
      </c>
      <c r="AP36" s="5" t="str">
        <f t="shared" si="12"/>
        <v/>
      </c>
      <c r="AS36" s="5">
        <f t="shared" si="13"/>
        <v>311.85410000000002</v>
      </c>
      <c r="AT36" s="11">
        <f t="shared" si="6"/>
        <v>2.0937098448349938E-2</v>
      </c>
      <c r="AU36" s="5">
        <f t="shared" si="14"/>
        <v>20.937098448349936</v>
      </c>
    </row>
    <row r="37" spans="1:47" x14ac:dyDescent="0.25">
      <c r="B37" s="29" t="s">
        <v>106</v>
      </c>
      <c r="AS37" s="5">
        <f t="shared" ref="AS37:AS38" si="15">SUM(O37,Q37,S37,U37,W37,Y37,AA37,AC37,AF37,AH37,AJ37)</f>
        <v>0</v>
      </c>
      <c r="AT37" s="11">
        <f t="shared" si="6"/>
        <v>0</v>
      </c>
      <c r="AU37" s="5">
        <f t="shared" ref="AU37:AU38" si="16">(AT37/100)*$AU$1</f>
        <v>0</v>
      </c>
    </row>
    <row r="38" spans="1:47" x14ac:dyDescent="0.25">
      <c r="B38" s="1" t="s">
        <v>104</v>
      </c>
      <c r="C38" s="1" t="s">
        <v>108</v>
      </c>
      <c r="D38" s="1" t="s">
        <v>107</v>
      </c>
      <c r="J38" s="2">
        <v>8.9</v>
      </c>
      <c r="K38" s="2">
        <v>7.49</v>
      </c>
      <c r="L38" s="2">
        <v>0</v>
      </c>
      <c r="AG38" s="9">
        <v>7.49</v>
      </c>
      <c r="AH38" s="5">
        <v>18533.259999999998</v>
      </c>
      <c r="AS38" s="5">
        <f t="shared" si="15"/>
        <v>18533.259999999998</v>
      </c>
      <c r="AT38" s="11">
        <f t="shared" si="6"/>
        <v>1.2442763753590733</v>
      </c>
      <c r="AU38" s="5">
        <f t="shared" si="16"/>
        <v>1244.2763753590734</v>
      </c>
    </row>
    <row r="39" spans="1:47" ht="15.75" thickBot="1" x14ac:dyDescent="0.3">
      <c r="B39" s="1" t="s">
        <v>103</v>
      </c>
      <c r="C39" s="1" t="s">
        <v>108</v>
      </c>
      <c r="D39" s="1" t="s">
        <v>107</v>
      </c>
      <c r="J39" s="2">
        <v>9.94</v>
      </c>
      <c r="K39" s="2">
        <v>8.9600000000000009</v>
      </c>
      <c r="L39" s="2">
        <v>0</v>
      </c>
      <c r="AG39" s="9">
        <v>8.9600000000000009</v>
      </c>
      <c r="AH39" s="5">
        <v>21784</v>
      </c>
      <c r="AS39" s="5">
        <f t="shared" ref="AS39" si="17">SUM(O39,Q39,S39,U39,W39,Y39,AA39,AC39,AF39,AH39,AJ39)</f>
        <v>21784</v>
      </c>
      <c r="AT39" s="11">
        <f t="shared" si="6"/>
        <v>1.4625228675808817</v>
      </c>
      <c r="AU39" s="5">
        <f t="shared" ref="AU39" si="18">(AT39/100)*$AU$1</f>
        <v>1462.5228675808817</v>
      </c>
    </row>
    <row r="40" spans="1:47" ht="15.75" thickTop="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>
        <f t="shared" ref="K40:AU40" si="19">SUM(K3:K39)</f>
        <v>715.61</v>
      </c>
      <c r="L40" s="20">
        <f t="shared" si="19"/>
        <v>0.77</v>
      </c>
      <c r="M40" s="21">
        <f t="shared" si="19"/>
        <v>0</v>
      </c>
      <c r="N40" s="22">
        <f t="shared" si="19"/>
        <v>53.38</v>
      </c>
      <c r="O40" s="23">
        <f t="shared" si="19"/>
        <v>180593.10500000001</v>
      </c>
      <c r="P40" s="24">
        <f t="shared" si="19"/>
        <v>309.62000000000006</v>
      </c>
      <c r="Q40" s="23">
        <f t="shared" si="19"/>
        <v>946972.21124999993</v>
      </c>
      <c r="R40" s="25">
        <f t="shared" si="19"/>
        <v>195.03000000000003</v>
      </c>
      <c r="S40" s="23">
        <f t="shared" si="19"/>
        <v>267343.80749999988</v>
      </c>
      <c r="T40" s="26">
        <f t="shared" si="19"/>
        <v>36.260000000000005</v>
      </c>
      <c r="U40" s="23">
        <f t="shared" si="19"/>
        <v>14893.956000000002</v>
      </c>
      <c r="V40" s="20">
        <f t="shared" si="19"/>
        <v>0</v>
      </c>
      <c r="W40" s="23">
        <f t="shared" si="19"/>
        <v>0</v>
      </c>
      <c r="X40" s="20">
        <f t="shared" si="19"/>
        <v>88.470000000000013</v>
      </c>
      <c r="Y40" s="23">
        <f t="shared" si="19"/>
        <v>36785.825999999994</v>
      </c>
      <c r="Z40" s="27">
        <f t="shared" si="19"/>
        <v>7.21</v>
      </c>
      <c r="AA40" s="23">
        <f t="shared" si="19"/>
        <v>1199.1672000000001</v>
      </c>
      <c r="AB40" s="28">
        <f t="shared" si="19"/>
        <v>9.1900000000000013</v>
      </c>
      <c r="AC40" s="23">
        <f t="shared" si="19"/>
        <v>1375.6511</v>
      </c>
      <c r="AD40" s="20">
        <f t="shared" si="19"/>
        <v>0</v>
      </c>
      <c r="AE40" s="20">
        <f t="shared" si="19"/>
        <v>0</v>
      </c>
      <c r="AF40" s="23">
        <f t="shared" si="19"/>
        <v>0</v>
      </c>
      <c r="AG40" s="27">
        <f t="shared" si="19"/>
        <v>16.450000000000003</v>
      </c>
      <c r="AH40" s="23">
        <f t="shared" si="19"/>
        <v>40317.259999999995</v>
      </c>
      <c r="AI40" s="20">
        <f t="shared" si="19"/>
        <v>0</v>
      </c>
      <c r="AJ40" s="23">
        <f t="shared" si="19"/>
        <v>0</v>
      </c>
      <c r="AK40" s="21">
        <f t="shared" si="19"/>
        <v>0</v>
      </c>
      <c r="AL40" s="23">
        <f t="shared" si="19"/>
        <v>0</v>
      </c>
      <c r="AM40" s="21">
        <f t="shared" si="19"/>
        <v>0.27</v>
      </c>
      <c r="AN40" s="23">
        <f t="shared" si="19"/>
        <v>1827.63</v>
      </c>
      <c r="AO40" s="20">
        <f t="shared" si="19"/>
        <v>0</v>
      </c>
      <c r="AP40" s="23">
        <f t="shared" si="19"/>
        <v>0</v>
      </c>
      <c r="AQ40" s="20">
        <f t="shared" si="19"/>
        <v>0.5</v>
      </c>
      <c r="AR40" s="20">
        <f t="shared" si="19"/>
        <v>0</v>
      </c>
      <c r="AS40" s="23">
        <f t="shared" si="19"/>
        <v>1489480.9840500003</v>
      </c>
      <c r="AT40" s="20">
        <f t="shared" si="19"/>
        <v>99.999999999999986</v>
      </c>
      <c r="AU40" s="23">
        <f t="shared" si="19"/>
        <v>99999.999999999971</v>
      </c>
    </row>
    <row r="43" spans="1:47" x14ac:dyDescent="0.25">
      <c r="B43" s="29" t="s">
        <v>105</v>
      </c>
      <c r="C43" s="1">
        <f>SUM(K40,L40)</f>
        <v>716.38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1EDA3E-0552-490A-9FAE-86046C7F2EA8}"/>
</file>

<file path=customXml/itemProps2.xml><?xml version="1.0" encoding="utf-8"?>
<ds:datastoreItem xmlns:ds="http://schemas.openxmlformats.org/officeDocument/2006/customXml" ds:itemID="{4A94D57C-7E4B-451C-B07F-9F897BE290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Megan Otten</cp:lastModifiedBy>
  <dcterms:created xsi:type="dcterms:W3CDTF">2023-09-20T14:48:15Z</dcterms:created>
  <dcterms:modified xsi:type="dcterms:W3CDTF">2023-11-02T15:47:07Z</dcterms:modified>
</cp:coreProperties>
</file>