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BN\9700\9740\9740_0036\GIS\Data\3_Tabular_Reports\Group_3\CD16\Tabular\"/>
    </mc:Choice>
  </mc:AlternateContent>
  <xr:revisionPtr revIDLastSave="0" documentId="13_ncr:1_{9E34D8B6-2F04-4D95-AF68-CC40846890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35" i="1" l="1"/>
  <c r="AS39" i="1"/>
  <c r="AS37" i="1"/>
  <c r="AS38" i="1"/>
  <c r="AS33" i="1"/>
  <c r="AS34" i="1"/>
  <c r="AR40" i="1"/>
  <c r="AQ40" i="1"/>
  <c r="AO40" i="1"/>
  <c r="AM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AS36" i="1"/>
  <c r="AP36" i="1"/>
  <c r="AN36" i="1"/>
  <c r="AL36" i="1"/>
  <c r="L36" i="1"/>
  <c r="K36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S40" i="1" s="1"/>
  <c r="AP3" i="1"/>
  <c r="AN3" i="1"/>
  <c r="AN40" i="1" s="1"/>
  <c r="AL3" i="1"/>
  <c r="L3" i="1"/>
  <c r="K3" i="1"/>
  <c r="AP40" i="1" l="1"/>
  <c r="AL40" i="1"/>
  <c r="L40" i="1"/>
  <c r="K40" i="1"/>
  <c r="AT39" i="1" l="1"/>
  <c r="AU39" i="1" s="1"/>
  <c r="AT35" i="1"/>
  <c r="AU35" i="1" s="1"/>
  <c r="AT37" i="1"/>
  <c r="AU37" i="1" s="1"/>
  <c r="AT5" i="1"/>
  <c r="AU5" i="1" s="1"/>
  <c r="AT38" i="1"/>
  <c r="AU38" i="1" s="1"/>
  <c r="AT33" i="1"/>
  <c r="AU33" i="1" s="1"/>
  <c r="AT34" i="1"/>
  <c r="AU34" i="1" s="1"/>
  <c r="AT3" i="1"/>
  <c r="AU3" i="1" s="1"/>
  <c r="AT4" i="1"/>
  <c r="AU4" i="1" s="1"/>
  <c r="AT8" i="1"/>
  <c r="AU8" i="1" s="1"/>
  <c r="AT11" i="1"/>
  <c r="AU11" i="1" s="1"/>
  <c r="AT31" i="1"/>
  <c r="AU31" i="1" s="1"/>
  <c r="AT16" i="1"/>
  <c r="AU16" i="1" s="1"/>
  <c r="AT28" i="1"/>
  <c r="AU28" i="1" s="1"/>
  <c r="AT32" i="1"/>
  <c r="AU32" i="1" s="1"/>
  <c r="AT22" i="1"/>
  <c r="AU22" i="1" s="1"/>
  <c r="AT13" i="1"/>
  <c r="AU13" i="1" s="1"/>
  <c r="AT25" i="1"/>
  <c r="AU25" i="1" s="1"/>
  <c r="AT17" i="1"/>
  <c r="AU17" i="1" s="1"/>
  <c r="AT24" i="1"/>
  <c r="AU24" i="1" s="1"/>
  <c r="AT9" i="1"/>
  <c r="AU9" i="1" s="1"/>
  <c r="AT26" i="1"/>
  <c r="AU26" i="1" s="1"/>
  <c r="AT18" i="1"/>
  <c r="AU18" i="1" s="1"/>
  <c r="AT29" i="1"/>
  <c r="AU29" i="1" s="1"/>
  <c r="AT14" i="1"/>
  <c r="AU14" i="1" s="1"/>
  <c r="AT19" i="1"/>
  <c r="AU19" i="1" s="1"/>
  <c r="AT30" i="1"/>
  <c r="AU30" i="1" s="1"/>
  <c r="AT10" i="1"/>
  <c r="AU10" i="1" s="1"/>
  <c r="AT21" i="1"/>
  <c r="AU21" i="1" s="1"/>
  <c r="AT20" i="1"/>
  <c r="AU20" i="1" s="1"/>
  <c r="AT6" i="1"/>
  <c r="AU6" i="1" s="1"/>
  <c r="AT15" i="1"/>
  <c r="AU15" i="1" s="1"/>
  <c r="AT36" i="1"/>
  <c r="AU36" i="1" s="1"/>
  <c r="AT27" i="1"/>
  <c r="AU27" i="1" s="1"/>
  <c r="AT7" i="1"/>
  <c r="AU7" i="1" s="1"/>
  <c r="AT12" i="1"/>
  <c r="AU12" i="1" s="1"/>
  <c r="AT23" i="1"/>
  <c r="AU23" i="1" s="1"/>
  <c r="C43" i="1"/>
  <c r="AU40" i="1" l="1"/>
  <c r="AT40" i="1"/>
</calcChain>
</file>

<file path=xl/sharedStrings.xml><?xml version="1.0" encoding="utf-8"?>
<sst xmlns="http://schemas.openxmlformats.org/spreadsheetml/2006/main" count="305" uniqueCount="124">
  <si>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</si>
  <si>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</si>
  <si>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</si>
  <si>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</si>
  <si>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</si>
  <si>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</si>
  <si>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</si>
  <si>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</si>
  <si>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</si>
  <si>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</si>
  <si>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</si>
  <si>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</si>
  <si>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</si>
  <si>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</si>
  <si>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</si>
  <si>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</si>
  <si>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</si>
  <si>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</si>
  <si>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</si>
  <si>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</si>
  <si>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</si>
  <si>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</si>
  <si>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</si>
  <si>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</si>
  <si>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</si>
  <si>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</si>
  <si>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</si>
  <si>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</si>
  <si>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</si>
  <si>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</si>
  <si>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</si>
  <si>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</si>
  <si>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</si>
  <si>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</si>
  <si>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</si>
  <si>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</si>
  <si>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</si>
  <si>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</si>
  <si>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</si>
  <si>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</si>
  <si>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</si>
  <si>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</si>
  <si>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</si>
  <si>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</si>
  <si>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</si>
  <si>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</si>
  <si>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</si>
  <si>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</si>
  <si>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</si>
  <si>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06-0120-000</t>
  </si>
  <si>
    <t>RICHARD J WALSH REVOC LIV TRST</t>
  </si>
  <si>
    <t>406 N 13TH STREET</t>
  </si>
  <si>
    <t>KERKHOVEN MN 56252</t>
  </si>
  <si>
    <t>SESW</t>
  </si>
  <si>
    <t>26</t>
  </si>
  <si>
    <t>120</t>
  </si>
  <si>
    <t>38</t>
  </si>
  <si>
    <t>SWSW</t>
  </si>
  <si>
    <t>06-0121-000</t>
  </si>
  <si>
    <t>SCHWENK/PHILIP L</t>
  </si>
  <si>
    <t>1060 110TH AVENUE SE</t>
  </si>
  <si>
    <t>MURDOCK MN 56271</t>
  </si>
  <si>
    <t>SWSE</t>
  </si>
  <si>
    <t>OSTERBAUER/WM L &amp; KAREN M</t>
  </si>
  <si>
    <t>8020 130TH AVENUE NE</t>
  </si>
  <si>
    <t>27</t>
  </si>
  <si>
    <t>06-0128-000</t>
  </si>
  <si>
    <t>WILKE/PATRICK G &amp; TASMA</t>
  </si>
  <si>
    <t>1050 100TH AVENUE SE</t>
  </si>
  <si>
    <t>SESE</t>
  </si>
  <si>
    <t>06-0159-000</t>
  </si>
  <si>
    <t>WALSH/TIMOTHY &amp; CINDY</t>
  </si>
  <si>
    <t>512 MEADOW LANE</t>
  </si>
  <si>
    <t>BENSON MN 56215</t>
  </si>
  <si>
    <t>NWNE</t>
  </si>
  <si>
    <t>34</t>
  </si>
  <si>
    <t>NENE</t>
  </si>
  <si>
    <t>SENE</t>
  </si>
  <si>
    <t>SWNE</t>
  </si>
  <si>
    <t>06-0160-000</t>
  </si>
  <si>
    <t>HTP FAM.LTD.LIAB.LTD.PART.</t>
  </si>
  <si>
    <t>8090 HWY 40 NE</t>
  </si>
  <si>
    <t>06-0161-000</t>
  </si>
  <si>
    <t>NENW</t>
  </si>
  <si>
    <t>06-0162-000</t>
  </si>
  <si>
    <t>COLLINS/ROSE/AND</t>
  </si>
  <si>
    <t>318 SOUTH 15TH STREET</t>
  </si>
  <si>
    <t>SENW</t>
  </si>
  <si>
    <t>06-0163-000</t>
  </si>
  <si>
    <t>JANSEN/EDWARD</t>
  </si>
  <si>
    <t>734 NORTH DIVISION STREET</t>
  </si>
  <si>
    <t>CLARA CITY MN 56222</t>
  </si>
  <si>
    <t>NWSE</t>
  </si>
  <si>
    <t>NESE</t>
  </si>
  <si>
    <t>06-0164-000</t>
  </si>
  <si>
    <t>WILKE FAMILY LIVING TRUST</t>
  </si>
  <si>
    <t>32135 LITTLE MANTRAP DR</t>
  </si>
  <si>
    <t>35</t>
  </si>
  <si>
    <t>06-0165-000</t>
  </si>
  <si>
    <t>COLLINS FAMILY LEGACY TRUST</t>
  </si>
  <si>
    <t>875 100TH AVENUE SOUTH</t>
  </si>
  <si>
    <t>NWNW</t>
  </si>
  <si>
    <t>SWNW</t>
  </si>
  <si>
    <t>06-0165-100</t>
  </si>
  <si>
    <t>WILKE/JAMES</t>
  </si>
  <si>
    <t>1015 110TH STREET SE</t>
  </si>
  <si>
    <t>06-0166-000</t>
  </si>
  <si>
    <t>COLLINS/ROSE</t>
  </si>
  <si>
    <t>PO BOX 397</t>
  </si>
  <si>
    <t>NWSW</t>
  </si>
  <si>
    <t>NESW</t>
  </si>
  <si>
    <t>06-0168-000</t>
  </si>
  <si>
    <t>110TH ST SE</t>
  </si>
  <si>
    <t>120TH ST SE</t>
  </si>
  <si>
    <t>CR 33</t>
  </si>
  <si>
    <t>P.O. BOX 241 1635 HOBAN AVENUE</t>
  </si>
  <si>
    <t>TOTAL WATERSHED ACRES:</t>
  </si>
  <si>
    <t>DUBLIN TWP RDS</t>
  </si>
  <si>
    <t>LOURISTON TWP RDS</t>
  </si>
  <si>
    <t>SWIFT CO RDS</t>
  </si>
  <si>
    <t>PARK RAPIDS MN 56470</t>
  </si>
  <si>
    <t>DUBLIN TWP C/O PAULA GRACE 890 90TH AVE SE</t>
  </si>
  <si>
    <t xml:space="preserve">DEGRAFF MN 56271 </t>
  </si>
  <si>
    <t>LOURISTON TWP C/O KAYLA KELM 7065 90TH AVE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</si>
</sst>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3"/>
  <sheetViews>
    <sheetView tabSelected="1" workbookViewId="0">
      <selection activeCell="AH40" sqref="AH40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41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hidden="1" customWidth="1"/>
    <col min="38" max="38" width="17.7109375" style="5" hidden="1" customWidth="1"/>
    <col min="39" max="39" width="17.7109375" style="3" hidden="1" customWidth="1"/>
    <col min="40" max="40" width="17.7109375" style="5" hidden="1" customWidth="1"/>
    <col min="41" max="41" width="17.7109375" style="2" hidden="1" customWidth="1"/>
    <col min="42" max="42" width="17.7109375" style="5" hidden="1" customWidth="1"/>
    <col min="43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4061.4</v>
      </c>
      <c r="AN1" s="5">
        <v>6769</v>
      </c>
      <c r="AP1" s="5" t="s">
        <v>0</v>
      </c>
      <c r="AU1" s="5" t="s">
        <v>1</v>
      </c>
    </row>
    <row r="2" spans="1:47" ht="68.099999999999994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161.270366733</v>
      </c>
      <c r="J3" s="2">
        <v>39.340000000000003</v>
      </c>
      <c r="K3" s="2">
        <f t="shared" ref="K3:K32" si="0">SUM(N3,P3,R3,T3,V3,X3,Z3,AB3,AE3,AG3,AI3)</f>
        <v>20.18</v>
      </c>
      <c r="L3" s="2">
        <f t="shared" ref="L3:L32" si="1">SUM(M3,AD3,AK3,AM3,AO3,AQ3,AR3)</f>
        <v>0</v>
      </c>
      <c r="P3" s="6">
        <v>7.67</v>
      </c>
      <c r="Q3" s="5">
        <v>17792.482499999998</v>
      </c>
      <c r="R3" s="7">
        <v>6.87</v>
      </c>
      <c r="S3" s="5">
        <v>7141.3649999999998</v>
      </c>
      <c r="T3" s="8">
        <v>5.64</v>
      </c>
      <c r="U3" s="5">
        <v>1758.8340000000001</v>
      </c>
      <c r="AL3" s="5" t="str">
        <f t="shared" ref="AL3:AL32" si="2">IF(AK3&gt;0,AK3*$AL$1,"")</f>
        <v/>
      </c>
      <c r="AN3" s="5" t="str">
        <f t="shared" ref="AN3:AN32" si="3">IF(AM3&gt;0,AM3*$AN$1,"")</f>
        <v/>
      </c>
      <c r="AP3" s="5" t="str">
        <f t="shared" ref="AP3:AP32" si="4">IF(AO3&gt;0,AO3*$AP$1,"")</f>
        <v/>
      </c>
      <c r="AS3" s="5">
        <f t="shared" ref="AS3:AS32" si="5">SUM(O3,Q3,S3,U3,W3,Y3,AA3,AC3,AF3,AH3,AJ3)</f>
        <v>26692.681499999995</v>
      </c>
      <c r="AT3" s="11">
        <f t="shared" ref="AT3:AT39" si="6">(AS3/$AS$40)*100</f>
        <v>2.3952108581883813</v>
      </c>
      <c r="AU3" s="5">
        <f t="shared" ref="AU3:AU32" si="7">(AT3/100)*$AU$1</f>
        <v>2395.2108581883813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161.270366733</v>
      </c>
      <c r="J4" s="2">
        <v>37.35</v>
      </c>
      <c r="K4" s="2">
        <f t="shared" si="0"/>
        <v>14.370000000000001</v>
      </c>
      <c r="L4" s="2">
        <f t="shared" si="1"/>
        <v>0</v>
      </c>
      <c r="N4" s="4">
        <v>0.32</v>
      </c>
      <c r="O4" s="5">
        <v>813.12</v>
      </c>
      <c r="P4" s="6">
        <v>6.98</v>
      </c>
      <c r="Q4" s="5">
        <v>16191.855</v>
      </c>
      <c r="R4" s="7">
        <v>6.4</v>
      </c>
      <c r="S4" s="5">
        <v>6652.8</v>
      </c>
      <c r="T4" s="8">
        <v>0.66999999999999993</v>
      </c>
      <c r="U4" s="5">
        <v>208.93950000000001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23866.714499999998</v>
      </c>
      <c r="AT4" s="11">
        <f t="shared" si="6"/>
        <v>2.1416287351902841</v>
      </c>
      <c r="AU4" s="5">
        <f t="shared" si="7"/>
        <v>2141.6287351902838</v>
      </c>
    </row>
    <row r="5" spans="1:47" x14ac:dyDescent="0.25">
      <c r="A5" s="1" t="s">
        <v>58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54</v>
      </c>
      <c r="G5" s="1" t="s">
        <v>55</v>
      </c>
      <c r="H5" s="1" t="s">
        <v>56</v>
      </c>
      <c r="I5" s="2">
        <v>161.54928285599999</v>
      </c>
      <c r="J5" s="2">
        <v>39.32</v>
      </c>
      <c r="K5" s="2">
        <f t="shared" si="0"/>
        <v>10.84</v>
      </c>
      <c r="L5" s="2">
        <f t="shared" si="1"/>
        <v>0</v>
      </c>
      <c r="P5" s="6">
        <v>0.28000000000000003</v>
      </c>
      <c r="Q5" s="5">
        <v>649.53000000000009</v>
      </c>
      <c r="R5" s="7">
        <v>3.34</v>
      </c>
      <c r="S5" s="5">
        <v>3471.93</v>
      </c>
      <c r="T5" s="8">
        <v>7.2200000000000006</v>
      </c>
      <c r="U5" s="5">
        <v>2251.5569999999998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6373.0169999999998</v>
      </c>
      <c r="AT5" s="11">
        <f t="shared" si="6"/>
        <v>0.57186909145187037</v>
      </c>
      <c r="AU5" s="5">
        <f t="shared" si="7"/>
        <v>571.86909145187042</v>
      </c>
    </row>
    <row r="6" spans="1:47" x14ac:dyDescent="0.25">
      <c r="A6" s="1" t="s">
        <v>66</v>
      </c>
      <c r="B6" s="1" t="s">
        <v>67</v>
      </c>
      <c r="C6" s="1" t="s">
        <v>68</v>
      </c>
      <c r="D6" s="1" t="s">
        <v>61</v>
      </c>
      <c r="E6" s="1" t="s">
        <v>69</v>
      </c>
      <c r="F6" s="1" t="s">
        <v>65</v>
      </c>
      <c r="G6" s="1" t="s">
        <v>55</v>
      </c>
      <c r="H6" s="1" t="s">
        <v>56</v>
      </c>
      <c r="I6" s="2">
        <v>120.858568177</v>
      </c>
      <c r="J6" s="2">
        <v>37.26</v>
      </c>
      <c r="K6" s="2">
        <f t="shared" si="0"/>
        <v>10.69</v>
      </c>
      <c r="L6" s="2">
        <f t="shared" si="1"/>
        <v>0</v>
      </c>
      <c r="P6" s="6">
        <v>0.18</v>
      </c>
      <c r="Q6" s="5">
        <v>417.55500000000001</v>
      </c>
      <c r="R6" s="7">
        <v>9.41</v>
      </c>
      <c r="S6" s="5">
        <v>9781.6949999999997</v>
      </c>
      <c r="T6" s="8">
        <v>1.1000000000000001</v>
      </c>
      <c r="U6" s="5">
        <v>343.03500000000003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10542.285</v>
      </c>
      <c r="AT6" s="11">
        <f t="shared" si="6"/>
        <v>0.94598946539396978</v>
      </c>
      <c r="AU6" s="5">
        <f t="shared" si="7"/>
        <v>945.98946539396979</v>
      </c>
    </row>
    <row r="7" spans="1:47" x14ac:dyDescent="0.25">
      <c r="A7" s="1" t="s">
        <v>66</v>
      </c>
      <c r="B7" s="1" t="s">
        <v>67</v>
      </c>
      <c r="C7" s="1" t="s">
        <v>68</v>
      </c>
      <c r="D7" s="1" t="s">
        <v>61</v>
      </c>
      <c r="E7" s="1" t="s">
        <v>62</v>
      </c>
      <c r="F7" s="1" t="s">
        <v>65</v>
      </c>
      <c r="G7" s="1" t="s">
        <v>55</v>
      </c>
      <c r="H7" s="1" t="s">
        <v>56</v>
      </c>
      <c r="I7" s="2">
        <v>120.858568177</v>
      </c>
      <c r="J7" s="2">
        <v>39.1</v>
      </c>
      <c r="K7" s="2">
        <f t="shared" si="0"/>
        <v>17.559999999999999</v>
      </c>
      <c r="L7" s="2">
        <f t="shared" si="1"/>
        <v>0</v>
      </c>
      <c r="P7" s="6">
        <v>1.71</v>
      </c>
      <c r="Q7" s="5">
        <v>3966.7725</v>
      </c>
      <c r="R7" s="7">
        <v>13.67</v>
      </c>
      <c r="S7" s="5">
        <v>14209.965</v>
      </c>
      <c r="T7" s="8">
        <v>2.1800000000000002</v>
      </c>
      <c r="U7" s="5">
        <v>679.83300000000008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18856.570499999998</v>
      </c>
      <c r="AT7" s="11">
        <f t="shared" si="6"/>
        <v>1.6920541463694729</v>
      </c>
      <c r="AU7" s="5">
        <f t="shared" si="7"/>
        <v>1692.0541463694728</v>
      </c>
    </row>
    <row r="8" spans="1:47" x14ac:dyDescent="0.25">
      <c r="A8" s="1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55</v>
      </c>
      <c r="H8" s="1" t="s">
        <v>56</v>
      </c>
      <c r="I8" s="2">
        <v>162.69462629500001</v>
      </c>
      <c r="J8" s="2">
        <v>38.54</v>
      </c>
      <c r="K8" s="2">
        <f t="shared" si="0"/>
        <v>38.54</v>
      </c>
      <c r="L8" s="2">
        <f t="shared" si="1"/>
        <v>0</v>
      </c>
      <c r="N8" s="4">
        <v>5.43</v>
      </c>
      <c r="O8" s="5">
        <v>13797.63</v>
      </c>
      <c r="P8" s="6">
        <v>19.97</v>
      </c>
      <c r="Q8" s="5">
        <v>46325.407499999987</v>
      </c>
      <c r="R8" s="7">
        <v>12.32</v>
      </c>
      <c r="S8" s="5">
        <v>12806.64</v>
      </c>
      <c r="T8" s="8">
        <v>0.82</v>
      </c>
      <c r="U8" s="5">
        <v>255.71700000000001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73185.394499999995</v>
      </c>
      <c r="AT8" s="11">
        <f t="shared" si="6"/>
        <v>6.5671353238602235</v>
      </c>
      <c r="AU8" s="5">
        <f t="shared" si="7"/>
        <v>6567.1353238602233</v>
      </c>
    </row>
    <row r="9" spans="1:47" x14ac:dyDescent="0.25">
      <c r="A9" s="1" t="s">
        <v>70</v>
      </c>
      <c r="B9" s="1" t="s">
        <v>71</v>
      </c>
      <c r="C9" s="1" t="s">
        <v>72</v>
      </c>
      <c r="D9" s="1" t="s">
        <v>73</v>
      </c>
      <c r="E9" s="1" t="s">
        <v>76</v>
      </c>
      <c r="F9" s="1" t="s">
        <v>75</v>
      </c>
      <c r="G9" s="1" t="s">
        <v>55</v>
      </c>
      <c r="H9" s="1" t="s">
        <v>56</v>
      </c>
      <c r="I9" s="2">
        <v>162.69462629500001</v>
      </c>
      <c r="J9" s="2">
        <v>37.72</v>
      </c>
      <c r="K9" s="2">
        <f t="shared" si="0"/>
        <v>37.730000000000004</v>
      </c>
      <c r="L9" s="2">
        <f t="shared" si="1"/>
        <v>0</v>
      </c>
      <c r="P9" s="6">
        <v>28.37</v>
      </c>
      <c r="Q9" s="5">
        <v>67442.865000000005</v>
      </c>
      <c r="R9" s="7">
        <v>9.34</v>
      </c>
      <c r="S9" s="5">
        <v>9982.6650000000009</v>
      </c>
      <c r="T9" s="8">
        <v>0.02</v>
      </c>
      <c r="U9" s="5">
        <v>7.2765000000000004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77432.806500000006</v>
      </c>
      <c r="AT9" s="11">
        <f t="shared" si="6"/>
        <v>6.9482677830176014</v>
      </c>
      <c r="AU9" s="5">
        <f t="shared" si="7"/>
        <v>6948.2677830176017</v>
      </c>
    </row>
    <row r="10" spans="1:47" x14ac:dyDescent="0.25">
      <c r="A10" s="1" t="s">
        <v>70</v>
      </c>
      <c r="B10" s="1" t="s">
        <v>71</v>
      </c>
      <c r="C10" s="1" t="s">
        <v>72</v>
      </c>
      <c r="D10" s="1" t="s">
        <v>73</v>
      </c>
      <c r="E10" s="1" t="s">
        <v>77</v>
      </c>
      <c r="F10" s="1" t="s">
        <v>75</v>
      </c>
      <c r="G10" s="1" t="s">
        <v>55</v>
      </c>
      <c r="H10" s="1" t="s">
        <v>56</v>
      </c>
      <c r="I10" s="2">
        <v>162.69462629500001</v>
      </c>
      <c r="J10" s="2">
        <v>38.81</v>
      </c>
      <c r="K10" s="2">
        <f t="shared" si="0"/>
        <v>38.81</v>
      </c>
      <c r="L10" s="2">
        <f t="shared" si="1"/>
        <v>0</v>
      </c>
      <c r="N10" s="4">
        <v>1.23</v>
      </c>
      <c r="O10" s="5">
        <v>2629.9349999999999</v>
      </c>
      <c r="P10" s="6">
        <v>31.48</v>
      </c>
      <c r="Q10" s="5">
        <v>72762.825000000012</v>
      </c>
      <c r="R10" s="7">
        <v>6.1</v>
      </c>
      <c r="S10" s="5">
        <v>6340.95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81733.710000000006</v>
      </c>
      <c r="AT10" s="11">
        <f t="shared" si="6"/>
        <v>7.3342001878687375</v>
      </c>
      <c r="AU10" s="5">
        <f t="shared" si="7"/>
        <v>7334.2001878687379</v>
      </c>
    </row>
    <row r="11" spans="1:47" x14ac:dyDescent="0.25">
      <c r="A11" s="1" t="s">
        <v>70</v>
      </c>
      <c r="B11" s="1" t="s">
        <v>71</v>
      </c>
      <c r="C11" s="1" t="s">
        <v>72</v>
      </c>
      <c r="D11" s="1" t="s">
        <v>73</v>
      </c>
      <c r="E11" s="1" t="s">
        <v>78</v>
      </c>
      <c r="F11" s="1" t="s">
        <v>75</v>
      </c>
      <c r="G11" s="1" t="s">
        <v>55</v>
      </c>
      <c r="H11" s="1" t="s">
        <v>56</v>
      </c>
      <c r="I11" s="2">
        <v>162.69462629500001</v>
      </c>
      <c r="J11" s="2">
        <v>40.68</v>
      </c>
      <c r="K11" s="2">
        <f t="shared" si="0"/>
        <v>24.27</v>
      </c>
      <c r="L11" s="2">
        <f t="shared" si="1"/>
        <v>0</v>
      </c>
      <c r="N11" s="4">
        <v>5.0999999999999996</v>
      </c>
      <c r="O11" s="5">
        <v>12959.1</v>
      </c>
      <c r="P11" s="6">
        <v>8.83</v>
      </c>
      <c r="Q11" s="5">
        <v>20483.392500000002</v>
      </c>
      <c r="R11" s="7">
        <v>5.68</v>
      </c>
      <c r="S11" s="5">
        <v>5904.3600000000006</v>
      </c>
      <c r="T11" s="8">
        <v>4.66</v>
      </c>
      <c r="U11" s="5">
        <v>1453.221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40800.073499999999</v>
      </c>
      <c r="AT11" s="11">
        <f t="shared" si="6"/>
        <v>3.6611075984285826</v>
      </c>
      <c r="AU11" s="5">
        <f t="shared" si="7"/>
        <v>3661.1075984285826</v>
      </c>
    </row>
    <row r="12" spans="1:47" x14ac:dyDescent="0.25">
      <c r="A12" s="1" t="s">
        <v>79</v>
      </c>
      <c r="B12" s="1" t="s">
        <v>80</v>
      </c>
      <c r="C12" s="1" t="s">
        <v>81</v>
      </c>
      <c r="D12" s="1" t="s">
        <v>61</v>
      </c>
      <c r="E12" s="1" t="s">
        <v>53</v>
      </c>
      <c r="F12" s="1" t="s">
        <v>75</v>
      </c>
      <c r="G12" s="1" t="s">
        <v>55</v>
      </c>
      <c r="H12" s="1" t="s">
        <v>56</v>
      </c>
      <c r="I12" s="2">
        <v>39.861469219500002</v>
      </c>
      <c r="J12" s="2">
        <v>38.770000000000003</v>
      </c>
      <c r="K12" s="2">
        <f t="shared" si="0"/>
        <v>1.21</v>
      </c>
      <c r="L12" s="2">
        <f t="shared" si="1"/>
        <v>0</v>
      </c>
      <c r="N12" s="4">
        <v>1.21</v>
      </c>
      <c r="O12" s="5">
        <v>3074.61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3074.61</v>
      </c>
      <c r="AT12" s="11">
        <f t="shared" si="6"/>
        <v>0.2758935724271307</v>
      </c>
      <c r="AU12" s="5">
        <f t="shared" si="7"/>
        <v>275.89357242713072</v>
      </c>
    </row>
    <row r="13" spans="1:47" x14ac:dyDescent="0.25">
      <c r="A13" s="1" t="s">
        <v>82</v>
      </c>
      <c r="B13" s="1" t="s">
        <v>63</v>
      </c>
      <c r="C13" s="1" t="s">
        <v>64</v>
      </c>
      <c r="D13" s="1" t="s">
        <v>52</v>
      </c>
      <c r="E13" s="1" t="s">
        <v>83</v>
      </c>
      <c r="F13" s="1" t="s">
        <v>75</v>
      </c>
      <c r="G13" s="1" t="s">
        <v>55</v>
      </c>
      <c r="H13" s="1" t="s">
        <v>56</v>
      </c>
      <c r="I13" s="2">
        <v>80.444578010000001</v>
      </c>
      <c r="J13" s="2">
        <v>39.369999999999997</v>
      </c>
      <c r="K13" s="2">
        <f t="shared" si="0"/>
        <v>8.48</v>
      </c>
      <c r="L13" s="2">
        <f t="shared" si="1"/>
        <v>0</v>
      </c>
      <c r="P13" s="6">
        <v>0.62</v>
      </c>
      <c r="Q13" s="5">
        <v>1438.2449999999999</v>
      </c>
      <c r="R13" s="7">
        <v>5.3</v>
      </c>
      <c r="S13" s="5">
        <v>5509.3499999999995</v>
      </c>
      <c r="T13" s="8">
        <v>2.56</v>
      </c>
      <c r="U13" s="5">
        <v>798.33600000000013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7745.9309999999996</v>
      </c>
      <c r="AT13" s="11">
        <f t="shared" si="6"/>
        <v>0.69506460180772744</v>
      </c>
      <c r="AU13" s="5">
        <f t="shared" si="7"/>
        <v>695.0646018077274</v>
      </c>
    </row>
    <row r="14" spans="1:47" x14ac:dyDescent="0.25">
      <c r="A14" s="1" t="s">
        <v>84</v>
      </c>
      <c r="B14" s="1" t="s">
        <v>85</v>
      </c>
      <c r="C14" s="1" t="s">
        <v>86</v>
      </c>
      <c r="D14" s="1" t="s">
        <v>52</v>
      </c>
      <c r="E14" s="1" t="s">
        <v>87</v>
      </c>
      <c r="F14" s="1" t="s">
        <v>75</v>
      </c>
      <c r="G14" s="1" t="s">
        <v>55</v>
      </c>
      <c r="H14" s="1" t="s">
        <v>56</v>
      </c>
      <c r="I14" s="2">
        <v>159.88387715600001</v>
      </c>
      <c r="J14" s="2">
        <v>39.97</v>
      </c>
      <c r="K14" s="2">
        <f t="shared" si="0"/>
        <v>0.56000000000000005</v>
      </c>
      <c r="L14" s="2">
        <f t="shared" si="1"/>
        <v>0</v>
      </c>
      <c r="T14" s="8">
        <v>0.56000000000000005</v>
      </c>
      <c r="U14" s="5">
        <v>174.636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174.636</v>
      </c>
      <c r="AT14" s="11">
        <f t="shared" si="6"/>
        <v>1.5670589087521471E-2</v>
      </c>
      <c r="AU14" s="5">
        <f t="shared" si="7"/>
        <v>15.670589087521471</v>
      </c>
    </row>
    <row r="15" spans="1:47" x14ac:dyDescent="0.25">
      <c r="A15" s="1" t="s">
        <v>88</v>
      </c>
      <c r="B15" s="1" t="s">
        <v>89</v>
      </c>
      <c r="C15" s="1" t="s">
        <v>90</v>
      </c>
      <c r="D15" s="1" t="s">
        <v>91</v>
      </c>
      <c r="E15" s="1" t="s">
        <v>62</v>
      </c>
      <c r="F15" s="1" t="s">
        <v>75</v>
      </c>
      <c r="G15" s="1" t="s">
        <v>55</v>
      </c>
      <c r="H15" s="1" t="s">
        <v>56</v>
      </c>
      <c r="I15" s="2">
        <v>165.48111542199999</v>
      </c>
      <c r="J15" s="2">
        <v>40.33</v>
      </c>
      <c r="K15" s="2">
        <f t="shared" si="0"/>
        <v>18.669999999999998</v>
      </c>
      <c r="L15" s="2">
        <f t="shared" si="1"/>
        <v>0</v>
      </c>
      <c r="N15" s="4">
        <v>11.19</v>
      </c>
      <c r="O15" s="5">
        <v>28433.79</v>
      </c>
      <c r="P15" s="6">
        <v>4.8899999999999997</v>
      </c>
      <c r="Q15" s="5">
        <v>11343.577499999999</v>
      </c>
      <c r="R15" s="7">
        <v>2.59</v>
      </c>
      <c r="S15" s="5">
        <v>2692.3049999999998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42469.672500000001</v>
      </c>
      <c r="AT15" s="11">
        <f t="shared" si="6"/>
        <v>3.8109255046445791</v>
      </c>
      <c r="AU15" s="5">
        <f t="shared" si="7"/>
        <v>3810.9255046445792</v>
      </c>
    </row>
    <row r="16" spans="1:47" x14ac:dyDescent="0.25">
      <c r="A16" s="1" t="s">
        <v>88</v>
      </c>
      <c r="B16" s="1" t="s">
        <v>89</v>
      </c>
      <c r="C16" s="1" t="s">
        <v>90</v>
      </c>
      <c r="D16" s="1" t="s">
        <v>91</v>
      </c>
      <c r="E16" s="1" t="s">
        <v>92</v>
      </c>
      <c r="F16" s="1" t="s">
        <v>75</v>
      </c>
      <c r="G16" s="1" t="s">
        <v>55</v>
      </c>
      <c r="H16" s="1" t="s">
        <v>56</v>
      </c>
      <c r="I16" s="2">
        <v>165.48111542199999</v>
      </c>
      <c r="J16" s="2">
        <v>41.21</v>
      </c>
      <c r="K16" s="2">
        <f t="shared" si="0"/>
        <v>4.3</v>
      </c>
      <c r="L16" s="2">
        <f t="shared" si="1"/>
        <v>0</v>
      </c>
      <c r="P16" s="6">
        <v>1.1599999999999999</v>
      </c>
      <c r="Q16" s="5">
        <v>2690.91</v>
      </c>
      <c r="R16" s="7">
        <v>3.14</v>
      </c>
      <c r="S16" s="5">
        <v>3264.03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5954.9400000000005</v>
      </c>
      <c r="AT16" s="11">
        <f t="shared" si="6"/>
        <v>0.53435384331320646</v>
      </c>
      <c r="AU16" s="5">
        <f t="shared" si="7"/>
        <v>534.35384331320643</v>
      </c>
    </row>
    <row r="17" spans="1:47" x14ac:dyDescent="0.25">
      <c r="A17" s="1" t="s">
        <v>88</v>
      </c>
      <c r="B17" s="1" t="s">
        <v>89</v>
      </c>
      <c r="C17" s="1" t="s">
        <v>90</v>
      </c>
      <c r="D17" s="1" t="s">
        <v>91</v>
      </c>
      <c r="E17" s="1" t="s">
        <v>93</v>
      </c>
      <c r="F17" s="1" t="s">
        <v>75</v>
      </c>
      <c r="G17" s="1" t="s">
        <v>55</v>
      </c>
      <c r="H17" s="1" t="s">
        <v>56</v>
      </c>
      <c r="I17" s="2">
        <v>165.48111542199999</v>
      </c>
      <c r="J17" s="2">
        <v>39.25</v>
      </c>
      <c r="K17" s="2">
        <f t="shared" si="0"/>
        <v>38.68</v>
      </c>
      <c r="L17" s="2">
        <f t="shared" si="1"/>
        <v>0</v>
      </c>
      <c r="P17" s="6">
        <v>36.380000000000003</v>
      </c>
      <c r="Q17" s="5">
        <v>84392.505000000005</v>
      </c>
      <c r="R17" s="7">
        <v>2.2999999999999998</v>
      </c>
      <c r="S17" s="5">
        <v>2390.85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86783.35500000001</v>
      </c>
      <c r="AT17" s="11">
        <f t="shared" si="6"/>
        <v>7.7873193146974398</v>
      </c>
      <c r="AU17" s="5">
        <f t="shared" si="7"/>
        <v>7787.3193146974399</v>
      </c>
    </row>
    <row r="18" spans="1:47" x14ac:dyDescent="0.25">
      <c r="A18" s="1" t="s">
        <v>88</v>
      </c>
      <c r="B18" s="1" t="s">
        <v>89</v>
      </c>
      <c r="C18" s="1" t="s">
        <v>90</v>
      </c>
      <c r="D18" s="1" t="s">
        <v>91</v>
      </c>
      <c r="E18" s="1" t="s">
        <v>69</v>
      </c>
      <c r="F18" s="1" t="s">
        <v>75</v>
      </c>
      <c r="G18" s="1" t="s">
        <v>55</v>
      </c>
      <c r="H18" s="1" t="s">
        <v>56</v>
      </c>
      <c r="I18" s="2">
        <v>165.48111542199999</v>
      </c>
      <c r="J18" s="2">
        <v>38.43</v>
      </c>
      <c r="K18" s="2">
        <f t="shared" si="0"/>
        <v>15.639999999999999</v>
      </c>
      <c r="L18" s="2">
        <f t="shared" si="1"/>
        <v>0</v>
      </c>
      <c r="N18" s="4">
        <v>1.45</v>
      </c>
      <c r="O18" s="5">
        <v>3684.45</v>
      </c>
      <c r="P18" s="6">
        <v>13.32</v>
      </c>
      <c r="Q18" s="5">
        <v>30899.07</v>
      </c>
      <c r="R18" s="7">
        <v>0.87</v>
      </c>
      <c r="S18" s="5">
        <v>904.36500000000001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35487.884999999995</v>
      </c>
      <c r="AT18" s="11">
        <f t="shared" si="6"/>
        <v>3.1844296904430753</v>
      </c>
      <c r="AU18" s="5">
        <f t="shared" si="7"/>
        <v>3184.4296904430753</v>
      </c>
    </row>
    <row r="19" spans="1:47" x14ac:dyDescent="0.25">
      <c r="A19" s="1" t="s">
        <v>94</v>
      </c>
      <c r="B19" s="1" t="s">
        <v>95</v>
      </c>
      <c r="C19" s="1" t="s">
        <v>96</v>
      </c>
      <c r="D19" s="1" t="s">
        <v>120</v>
      </c>
      <c r="E19" s="1" t="s">
        <v>74</v>
      </c>
      <c r="F19" s="1" t="s">
        <v>97</v>
      </c>
      <c r="G19" s="1" t="s">
        <v>55</v>
      </c>
      <c r="H19" s="1" t="s">
        <v>56</v>
      </c>
      <c r="I19" s="2">
        <v>161.845506769</v>
      </c>
      <c r="J19" s="2">
        <v>39.58</v>
      </c>
      <c r="K19" s="2">
        <f t="shared" si="0"/>
        <v>39.58</v>
      </c>
      <c r="L19" s="2">
        <f t="shared" si="1"/>
        <v>0</v>
      </c>
      <c r="N19" s="4">
        <v>2.2999999999999998</v>
      </c>
      <c r="O19" s="5">
        <v>5844.2999999999993</v>
      </c>
      <c r="P19" s="6">
        <v>22.57</v>
      </c>
      <c r="Q19" s="5">
        <v>52356.7575</v>
      </c>
      <c r="R19" s="7">
        <v>12.55</v>
      </c>
      <c r="S19" s="5">
        <v>13045.725</v>
      </c>
      <c r="T19" s="8">
        <v>2.16</v>
      </c>
      <c r="U19" s="5">
        <v>673.59600000000012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71920.378500000006</v>
      </c>
      <c r="AT19" s="11">
        <f t="shared" si="6"/>
        <v>6.45362181046585</v>
      </c>
      <c r="AU19" s="5">
        <f t="shared" si="7"/>
        <v>6453.6218104658501</v>
      </c>
    </row>
    <row r="20" spans="1:47" x14ac:dyDescent="0.25">
      <c r="A20" s="1" t="s">
        <v>94</v>
      </c>
      <c r="B20" s="1" t="s">
        <v>95</v>
      </c>
      <c r="C20" s="1" t="s">
        <v>96</v>
      </c>
      <c r="D20" s="1" t="s">
        <v>120</v>
      </c>
      <c r="E20" s="1" t="s">
        <v>76</v>
      </c>
      <c r="F20" s="1" t="s">
        <v>97</v>
      </c>
      <c r="G20" s="1" t="s">
        <v>55</v>
      </c>
      <c r="H20" s="1" t="s">
        <v>56</v>
      </c>
      <c r="I20" s="2">
        <v>161.845506769</v>
      </c>
      <c r="J20" s="2">
        <v>38.4</v>
      </c>
      <c r="K20" s="2">
        <f t="shared" si="0"/>
        <v>7.41</v>
      </c>
      <c r="L20" s="2">
        <f t="shared" si="1"/>
        <v>0</v>
      </c>
      <c r="P20" s="6">
        <v>0.05</v>
      </c>
      <c r="Q20" s="5">
        <v>115.9875</v>
      </c>
      <c r="R20" s="7">
        <v>6.29</v>
      </c>
      <c r="S20" s="5">
        <v>6538.4549999999999</v>
      </c>
      <c r="T20" s="8">
        <v>1.07</v>
      </c>
      <c r="U20" s="5">
        <v>333.67950000000002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6988.1220000000003</v>
      </c>
      <c r="AT20" s="11">
        <f t="shared" si="6"/>
        <v>0.62706422705208975</v>
      </c>
      <c r="AU20" s="5">
        <f t="shared" si="7"/>
        <v>627.06422705208968</v>
      </c>
    </row>
    <row r="21" spans="1:47" x14ac:dyDescent="0.25">
      <c r="A21" s="1" t="s">
        <v>94</v>
      </c>
      <c r="B21" s="1" t="s">
        <v>95</v>
      </c>
      <c r="C21" s="1" t="s">
        <v>96</v>
      </c>
      <c r="D21" s="1" t="s">
        <v>120</v>
      </c>
      <c r="E21" s="1" t="s">
        <v>77</v>
      </c>
      <c r="F21" s="1" t="s">
        <v>97</v>
      </c>
      <c r="G21" s="1" t="s">
        <v>55</v>
      </c>
      <c r="H21" s="1" t="s">
        <v>56</v>
      </c>
      <c r="I21" s="2">
        <v>161.845506769</v>
      </c>
      <c r="J21" s="2">
        <v>39.340000000000003</v>
      </c>
      <c r="K21" s="2">
        <f t="shared" si="0"/>
        <v>5.12</v>
      </c>
      <c r="L21" s="2">
        <f t="shared" si="1"/>
        <v>0</v>
      </c>
      <c r="R21" s="7">
        <v>4.67</v>
      </c>
      <c r="S21" s="5">
        <v>4854.4650000000001</v>
      </c>
      <c r="T21" s="8">
        <v>0.45</v>
      </c>
      <c r="U21" s="5">
        <v>140.33250000000001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4994.7975000000006</v>
      </c>
      <c r="AT21" s="11">
        <f t="shared" si="6"/>
        <v>0.44819750336631359</v>
      </c>
      <c r="AU21" s="5">
        <f t="shared" si="7"/>
        <v>448.19750336631358</v>
      </c>
    </row>
    <row r="22" spans="1:47" x14ac:dyDescent="0.25">
      <c r="A22" s="1" t="s">
        <v>94</v>
      </c>
      <c r="B22" s="1" t="s">
        <v>95</v>
      </c>
      <c r="C22" s="1" t="s">
        <v>96</v>
      </c>
      <c r="D22" s="1" t="s">
        <v>120</v>
      </c>
      <c r="E22" s="1" t="s">
        <v>78</v>
      </c>
      <c r="F22" s="1" t="s">
        <v>97</v>
      </c>
      <c r="G22" s="1" t="s">
        <v>55</v>
      </c>
      <c r="H22" s="1" t="s">
        <v>56</v>
      </c>
      <c r="I22" s="2">
        <v>161.845506769</v>
      </c>
      <c r="J22" s="2">
        <v>40.54</v>
      </c>
      <c r="K22" s="2">
        <f t="shared" si="0"/>
        <v>25.759999999999998</v>
      </c>
      <c r="L22" s="2">
        <f t="shared" si="1"/>
        <v>0</v>
      </c>
      <c r="N22" s="4">
        <v>1.1000000000000001</v>
      </c>
      <c r="O22" s="5">
        <v>2795.1</v>
      </c>
      <c r="P22" s="6">
        <v>7.68</v>
      </c>
      <c r="Q22" s="5">
        <v>17815.68</v>
      </c>
      <c r="R22" s="7">
        <v>13.73</v>
      </c>
      <c r="S22" s="5">
        <v>13135.815000000001</v>
      </c>
      <c r="T22" s="8">
        <v>3.25</v>
      </c>
      <c r="U22" s="5">
        <v>848.23200000000008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34594.827000000005</v>
      </c>
      <c r="AT22" s="11">
        <f t="shared" si="6"/>
        <v>3.1042930350608882</v>
      </c>
      <c r="AU22" s="5">
        <f t="shared" si="7"/>
        <v>3104.2930350608881</v>
      </c>
    </row>
    <row r="23" spans="1:47" x14ac:dyDescent="0.25">
      <c r="A23" s="1" t="s">
        <v>98</v>
      </c>
      <c r="B23" s="1" t="s">
        <v>99</v>
      </c>
      <c r="C23" s="1" t="s">
        <v>100</v>
      </c>
      <c r="D23" s="1" t="s">
        <v>61</v>
      </c>
      <c r="E23" s="1" t="s">
        <v>101</v>
      </c>
      <c r="F23" s="1" t="s">
        <v>97</v>
      </c>
      <c r="G23" s="1" t="s">
        <v>55</v>
      </c>
      <c r="H23" s="1" t="s">
        <v>56</v>
      </c>
      <c r="I23" s="2">
        <v>149.71383505599999</v>
      </c>
      <c r="J23" s="2">
        <v>26.68</v>
      </c>
      <c r="K23" s="2">
        <f t="shared" si="0"/>
        <v>26.689999999999998</v>
      </c>
      <c r="L23" s="2">
        <f t="shared" si="1"/>
        <v>0</v>
      </c>
      <c r="N23" s="4">
        <v>1.07</v>
      </c>
      <c r="O23" s="5">
        <v>2718.87</v>
      </c>
      <c r="P23" s="6">
        <v>8.7899999999999991</v>
      </c>
      <c r="Q23" s="5">
        <v>20089.035</v>
      </c>
      <c r="R23" s="7">
        <v>10.050000000000001</v>
      </c>
      <c r="S23" s="5">
        <v>10370.745000000001</v>
      </c>
      <c r="T23" s="8">
        <v>6.7799999999999994</v>
      </c>
      <c r="U23" s="5">
        <v>2111.2244999999998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35289.874499999998</v>
      </c>
      <c r="AT23" s="11">
        <f t="shared" si="6"/>
        <v>3.1666616404389827</v>
      </c>
      <c r="AU23" s="5">
        <f t="shared" si="7"/>
        <v>3166.6616404389829</v>
      </c>
    </row>
    <row r="24" spans="1:47" x14ac:dyDescent="0.25">
      <c r="A24" s="1" t="s">
        <v>98</v>
      </c>
      <c r="B24" s="1" t="s">
        <v>99</v>
      </c>
      <c r="C24" s="1" t="s">
        <v>100</v>
      </c>
      <c r="D24" s="1" t="s">
        <v>61</v>
      </c>
      <c r="E24" s="1" t="s">
        <v>83</v>
      </c>
      <c r="F24" s="1" t="s">
        <v>97</v>
      </c>
      <c r="G24" s="1" t="s">
        <v>55</v>
      </c>
      <c r="H24" s="1" t="s">
        <v>56</v>
      </c>
      <c r="I24" s="2">
        <v>149.71383505599999</v>
      </c>
      <c r="J24" s="2">
        <v>39.57</v>
      </c>
      <c r="K24" s="2">
        <f t="shared" si="0"/>
        <v>39.57</v>
      </c>
      <c r="L24" s="2">
        <f t="shared" si="1"/>
        <v>0</v>
      </c>
      <c r="N24" s="4">
        <v>10.17</v>
      </c>
      <c r="O24" s="5">
        <v>25841.97</v>
      </c>
      <c r="P24" s="6">
        <v>27.2</v>
      </c>
      <c r="Q24" s="5">
        <v>63097.2</v>
      </c>
      <c r="R24" s="7">
        <v>2.2000000000000002</v>
      </c>
      <c r="S24" s="5">
        <v>2286.9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91226.069999999992</v>
      </c>
      <c r="AT24" s="11">
        <f t="shared" si="6"/>
        <v>8.1859768721195501</v>
      </c>
      <c r="AU24" s="5">
        <f t="shared" si="7"/>
        <v>8185.9768721195505</v>
      </c>
    </row>
    <row r="25" spans="1:47" x14ac:dyDescent="0.25">
      <c r="A25" s="1" t="s">
        <v>98</v>
      </c>
      <c r="B25" s="1" t="s">
        <v>99</v>
      </c>
      <c r="C25" s="1" t="s">
        <v>100</v>
      </c>
      <c r="D25" s="1" t="s">
        <v>61</v>
      </c>
      <c r="E25" s="1" t="s">
        <v>87</v>
      </c>
      <c r="F25" s="1" t="s">
        <v>97</v>
      </c>
      <c r="G25" s="1" t="s">
        <v>55</v>
      </c>
      <c r="H25" s="1" t="s">
        <v>56</v>
      </c>
      <c r="I25" s="2">
        <v>149.71383505599999</v>
      </c>
      <c r="J25" s="2">
        <v>40.49</v>
      </c>
      <c r="K25" s="2">
        <f t="shared" si="0"/>
        <v>40</v>
      </c>
      <c r="L25" s="2">
        <f t="shared" si="1"/>
        <v>0</v>
      </c>
      <c r="N25" s="4">
        <v>7.0000000000000007E-2</v>
      </c>
      <c r="O25" s="5">
        <v>177.87</v>
      </c>
      <c r="P25" s="6">
        <v>9.06</v>
      </c>
      <c r="Q25" s="5">
        <v>18229.368750000001</v>
      </c>
      <c r="R25" s="7">
        <v>28.13</v>
      </c>
      <c r="S25" s="5">
        <v>25216.537499999991</v>
      </c>
      <c r="T25" s="8">
        <v>2.74</v>
      </c>
      <c r="U25" s="5">
        <v>719.85374999999999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44343.63</v>
      </c>
      <c r="AT25" s="11">
        <f t="shared" si="6"/>
        <v>3.9790810851089682</v>
      </c>
      <c r="AU25" s="5">
        <f t="shared" si="7"/>
        <v>3979.0810851089682</v>
      </c>
    </row>
    <row r="26" spans="1:47" x14ac:dyDescent="0.25">
      <c r="A26" s="1" t="s">
        <v>98</v>
      </c>
      <c r="B26" s="1" t="s">
        <v>99</v>
      </c>
      <c r="C26" s="1" t="s">
        <v>100</v>
      </c>
      <c r="D26" s="1" t="s">
        <v>61</v>
      </c>
      <c r="E26" s="1" t="s">
        <v>102</v>
      </c>
      <c r="F26" s="1" t="s">
        <v>97</v>
      </c>
      <c r="G26" s="1" t="s">
        <v>55</v>
      </c>
      <c r="H26" s="1" t="s">
        <v>56</v>
      </c>
      <c r="I26" s="2">
        <v>149.71383505599999</v>
      </c>
      <c r="J26" s="2">
        <v>38.51</v>
      </c>
      <c r="K26" s="2">
        <f t="shared" si="0"/>
        <v>38.510000000000005</v>
      </c>
      <c r="L26" s="2">
        <f t="shared" si="1"/>
        <v>0</v>
      </c>
      <c r="N26" s="4">
        <v>6.99</v>
      </c>
      <c r="O26" s="5">
        <v>14801.325000000001</v>
      </c>
      <c r="P26" s="6">
        <v>24.89</v>
      </c>
      <c r="Q26" s="5">
        <v>48467.31</v>
      </c>
      <c r="R26" s="7">
        <v>6.63</v>
      </c>
      <c r="S26" s="5">
        <v>5750.1674999999996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69018.802499999991</v>
      </c>
      <c r="AT26" s="11">
        <f t="shared" si="6"/>
        <v>6.1932550750721482</v>
      </c>
      <c r="AU26" s="5">
        <f t="shared" si="7"/>
        <v>6193.2550750721484</v>
      </c>
    </row>
    <row r="27" spans="1:47" x14ac:dyDescent="0.25">
      <c r="A27" s="1" t="s">
        <v>103</v>
      </c>
      <c r="B27" s="1" t="s">
        <v>104</v>
      </c>
      <c r="C27" s="1" t="s">
        <v>105</v>
      </c>
      <c r="D27" s="1" t="s">
        <v>61</v>
      </c>
      <c r="E27" s="1" t="s">
        <v>101</v>
      </c>
      <c r="F27" s="1" t="s">
        <v>97</v>
      </c>
      <c r="G27" s="1" t="s">
        <v>55</v>
      </c>
      <c r="H27" s="1" t="s">
        <v>56</v>
      </c>
      <c r="I27" s="2">
        <v>12.4974467122</v>
      </c>
      <c r="J27" s="2">
        <v>10.95</v>
      </c>
      <c r="K27" s="2">
        <f t="shared" si="0"/>
        <v>9.6300000000000008</v>
      </c>
      <c r="L27" s="2">
        <f t="shared" si="1"/>
        <v>1.32</v>
      </c>
      <c r="M27" s="3">
        <v>1.32</v>
      </c>
      <c r="Z27" s="9">
        <v>7.3600000000000012</v>
      </c>
      <c r="AA27" s="5">
        <v>962.577</v>
      </c>
      <c r="AB27" s="10">
        <v>2.27</v>
      </c>
      <c r="AC27" s="5">
        <v>289.08881250000002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1251.6658124999999</v>
      </c>
      <c r="AT27" s="11">
        <f t="shared" si="6"/>
        <v>0.11231556278537184</v>
      </c>
      <c r="AU27" s="5">
        <f t="shared" si="7"/>
        <v>112.31556278537185</v>
      </c>
    </row>
    <row r="28" spans="1:47" x14ac:dyDescent="0.25">
      <c r="A28" s="1" t="s">
        <v>106</v>
      </c>
      <c r="B28" s="1" t="s">
        <v>107</v>
      </c>
      <c r="C28" s="1" t="s">
        <v>108</v>
      </c>
      <c r="D28" s="1" t="s">
        <v>52</v>
      </c>
      <c r="E28" s="1" t="s">
        <v>109</v>
      </c>
      <c r="F28" s="1" t="s">
        <v>97</v>
      </c>
      <c r="G28" s="1" t="s">
        <v>55</v>
      </c>
      <c r="H28" s="1" t="s">
        <v>56</v>
      </c>
      <c r="I28" s="2">
        <v>161.73631366800001</v>
      </c>
      <c r="J28" s="2">
        <v>38.53</v>
      </c>
      <c r="K28" s="2">
        <f t="shared" si="0"/>
        <v>38.53</v>
      </c>
      <c r="L28" s="2">
        <f t="shared" si="1"/>
        <v>0</v>
      </c>
      <c r="N28" s="4">
        <v>7.7099999999999991</v>
      </c>
      <c r="O28" s="5">
        <v>16325.924999999999</v>
      </c>
      <c r="P28" s="6">
        <v>24.68</v>
      </c>
      <c r="Q28" s="5">
        <v>48196.672500000001</v>
      </c>
      <c r="R28" s="7">
        <v>6.13</v>
      </c>
      <c r="S28" s="5">
        <v>6081.0750000000007</v>
      </c>
      <c r="T28" s="8">
        <v>0.01</v>
      </c>
      <c r="U28" s="5">
        <v>3.1185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70606.790999999997</v>
      </c>
      <c r="AT28" s="11">
        <f t="shared" si="6"/>
        <v>6.3357498370869081</v>
      </c>
      <c r="AU28" s="5">
        <f t="shared" si="7"/>
        <v>6335.749837086908</v>
      </c>
    </row>
    <row r="29" spans="1:47" x14ac:dyDescent="0.25">
      <c r="A29" s="1" t="s">
        <v>106</v>
      </c>
      <c r="B29" s="1" t="s">
        <v>107</v>
      </c>
      <c r="C29" s="1" t="s">
        <v>108</v>
      </c>
      <c r="D29" s="1" t="s">
        <v>52</v>
      </c>
      <c r="E29" s="1" t="s">
        <v>110</v>
      </c>
      <c r="F29" s="1" t="s">
        <v>97</v>
      </c>
      <c r="G29" s="1" t="s">
        <v>55</v>
      </c>
      <c r="H29" s="1" t="s">
        <v>56</v>
      </c>
      <c r="I29" s="2">
        <v>161.73631366800001</v>
      </c>
      <c r="J29" s="2">
        <v>40.369999999999997</v>
      </c>
      <c r="K29" s="2">
        <f t="shared" si="0"/>
        <v>40</v>
      </c>
      <c r="L29" s="2">
        <f t="shared" si="1"/>
        <v>0</v>
      </c>
      <c r="P29" s="6">
        <v>21.14</v>
      </c>
      <c r="Q29" s="5">
        <v>40866.262499999997</v>
      </c>
      <c r="R29" s="7">
        <v>16.829999999999998</v>
      </c>
      <c r="S29" s="5">
        <v>14578.987499999999</v>
      </c>
      <c r="T29" s="8">
        <v>2.0299999999999998</v>
      </c>
      <c r="U29" s="5">
        <v>527.54624999999999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55972.796249999999</v>
      </c>
      <c r="AT29" s="11">
        <f t="shared" si="6"/>
        <v>5.0225995219388491</v>
      </c>
      <c r="AU29" s="5">
        <f t="shared" si="7"/>
        <v>5022.5995219388487</v>
      </c>
    </row>
    <row r="30" spans="1:47" x14ac:dyDescent="0.25">
      <c r="A30" s="1" t="s">
        <v>106</v>
      </c>
      <c r="B30" s="1" t="s">
        <v>107</v>
      </c>
      <c r="C30" s="1" t="s">
        <v>108</v>
      </c>
      <c r="D30" s="1" t="s">
        <v>52</v>
      </c>
      <c r="E30" s="1" t="s">
        <v>53</v>
      </c>
      <c r="F30" s="1" t="s">
        <v>97</v>
      </c>
      <c r="G30" s="1" t="s">
        <v>55</v>
      </c>
      <c r="H30" s="1" t="s">
        <v>56</v>
      </c>
      <c r="I30" s="2">
        <v>161.73631366800001</v>
      </c>
      <c r="J30" s="2">
        <v>39.32</v>
      </c>
      <c r="K30" s="2">
        <f t="shared" si="0"/>
        <v>8.48</v>
      </c>
      <c r="L30" s="2">
        <f t="shared" si="1"/>
        <v>0</v>
      </c>
      <c r="P30" s="6">
        <v>0.35</v>
      </c>
      <c r="Q30" s="5">
        <v>676.59375</v>
      </c>
      <c r="R30" s="7">
        <v>7.98</v>
      </c>
      <c r="S30" s="5">
        <v>6912.6750000000002</v>
      </c>
      <c r="T30" s="8">
        <v>0.15</v>
      </c>
      <c r="U30" s="5">
        <v>38.981250000000003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7628.25</v>
      </c>
      <c r="AT30" s="11">
        <f t="shared" si="6"/>
        <v>0.68450474820131979</v>
      </c>
      <c r="AU30" s="5">
        <f t="shared" si="7"/>
        <v>684.50474820131979</v>
      </c>
    </row>
    <row r="31" spans="1:47" x14ac:dyDescent="0.25">
      <c r="A31" s="1" t="s">
        <v>106</v>
      </c>
      <c r="B31" s="1" t="s">
        <v>107</v>
      </c>
      <c r="C31" s="1" t="s">
        <v>108</v>
      </c>
      <c r="D31" s="1" t="s">
        <v>52</v>
      </c>
      <c r="E31" s="1" t="s">
        <v>57</v>
      </c>
      <c r="F31" s="1" t="s">
        <v>97</v>
      </c>
      <c r="G31" s="1" t="s">
        <v>55</v>
      </c>
      <c r="H31" s="1" t="s">
        <v>56</v>
      </c>
      <c r="I31" s="2">
        <v>161.73631366800001</v>
      </c>
      <c r="J31" s="2">
        <v>37.49</v>
      </c>
      <c r="K31" s="2">
        <f t="shared" si="0"/>
        <v>23.220000000000002</v>
      </c>
      <c r="L31" s="2">
        <f t="shared" si="1"/>
        <v>0</v>
      </c>
      <c r="P31" s="6">
        <v>5.74</v>
      </c>
      <c r="Q31" s="5">
        <v>13284.434999999999</v>
      </c>
      <c r="R31" s="7">
        <v>12.07</v>
      </c>
      <c r="S31" s="5">
        <v>12146.557500000001</v>
      </c>
      <c r="T31" s="8">
        <v>5.41</v>
      </c>
      <c r="U31" s="5">
        <v>1686.5887499999999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27117.581249999999</v>
      </c>
      <c r="AT31" s="11">
        <f t="shared" si="6"/>
        <v>2.433338331250297</v>
      </c>
      <c r="AU31" s="5">
        <f t="shared" si="7"/>
        <v>2433.338331250297</v>
      </c>
    </row>
    <row r="32" spans="1:47" x14ac:dyDescent="0.25">
      <c r="A32" s="1" t="s">
        <v>111</v>
      </c>
      <c r="B32" s="1" t="s">
        <v>95</v>
      </c>
      <c r="C32" s="1" t="s">
        <v>96</v>
      </c>
      <c r="D32" s="1" t="s">
        <v>120</v>
      </c>
      <c r="E32" s="1" t="s">
        <v>92</v>
      </c>
      <c r="F32" s="1" t="s">
        <v>97</v>
      </c>
      <c r="G32" s="1" t="s">
        <v>55</v>
      </c>
      <c r="H32" s="1" t="s">
        <v>56</v>
      </c>
      <c r="I32" s="2">
        <v>160.99078800999999</v>
      </c>
      <c r="J32" s="2">
        <v>40.369999999999997</v>
      </c>
      <c r="K32" s="2">
        <f t="shared" si="0"/>
        <v>11.04</v>
      </c>
      <c r="L32" s="2">
        <f t="shared" si="1"/>
        <v>0</v>
      </c>
      <c r="R32" s="7">
        <v>1.86</v>
      </c>
      <c r="S32" s="5">
        <v>1611.2249999999999</v>
      </c>
      <c r="T32" s="8">
        <v>9.18</v>
      </c>
      <c r="U32" s="5">
        <v>2385.6525000000001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3996.8775000000001</v>
      </c>
      <c r="AT32" s="11">
        <f t="shared" si="6"/>
        <v>0.358651280009048</v>
      </c>
      <c r="AU32" s="5">
        <f t="shared" si="7"/>
        <v>358.65128000904798</v>
      </c>
    </row>
    <row r="33" spans="1:47" x14ac:dyDescent="0.25">
      <c r="B33" s="29" t="s">
        <v>119</v>
      </c>
      <c r="AS33" s="5">
        <f t="shared" ref="AS33:AS34" si="8">SUM(O33,Q33,S33,U33,W33,Y33,AA33,AC33,AF33,AH33,AJ33)</f>
        <v>0</v>
      </c>
      <c r="AT33" s="11">
        <f t="shared" si="6"/>
        <v>0</v>
      </c>
      <c r="AU33" s="5">
        <f t="shared" ref="AU33:AU34" si="9">(AT33/100)*$AU$1</f>
        <v>0</v>
      </c>
    </row>
    <row r="34" spans="1:47" x14ac:dyDescent="0.25">
      <c r="B34" s="1" t="s">
        <v>114</v>
      </c>
      <c r="C34" s="1" t="s">
        <v>115</v>
      </c>
      <c r="D34" s="1" t="s">
        <v>73</v>
      </c>
      <c r="J34" s="2">
        <v>18.239999999999998</v>
      </c>
      <c r="K34" s="2">
        <v>14.75</v>
      </c>
      <c r="L34" s="2">
        <v>0</v>
      </c>
      <c r="AG34" s="9">
        <v>14.75</v>
      </c>
      <c r="AH34" s="5">
        <v>26565.78</v>
      </c>
      <c r="AS34" s="5">
        <f t="shared" si="8"/>
        <v>26565.78</v>
      </c>
      <c r="AT34" s="11">
        <f t="shared" si="6"/>
        <v>2.3838236226751426</v>
      </c>
      <c r="AU34" s="5">
        <f t="shared" si="9"/>
        <v>2383.8236226751424</v>
      </c>
    </row>
    <row r="35" spans="1:47" x14ac:dyDescent="0.25">
      <c r="B35" s="29" t="s">
        <v>118</v>
      </c>
      <c r="AS35" s="5">
        <f t="shared" ref="AS35" si="10">SUM(O35,Q35,S35,U35,W35,Y35,AA35,AC35,AF35,AH35,AJ35)</f>
        <v>0</v>
      </c>
      <c r="AT35" s="11">
        <f t="shared" si="6"/>
        <v>0</v>
      </c>
      <c r="AU35" s="5">
        <f t="shared" ref="AU35" si="11">(AT35/100)*$AU$1</f>
        <v>0</v>
      </c>
    </row>
    <row r="36" spans="1:47" x14ac:dyDescent="0.25">
      <c r="B36" s="1" t="s">
        <v>113</v>
      </c>
      <c r="C36" s="1" t="s">
        <v>123</v>
      </c>
      <c r="D36" s="1" t="s">
        <v>61</v>
      </c>
      <c r="J36" s="2">
        <v>0.88</v>
      </c>
      <c r="K36" s="2">
        <f>SUM(N36,P36,R36,T36,V36,X36,Z36,AB36,AE36,AG36,AI36)</f>
        <v>0.04</v>
      </c>
      <c r="L36" s="2">
        <f>SUM(M36,AD36,AK36,AM36,AO36,AQ36,AR36)</f>
        <v>0</v>
      </c>
      <c r="AG36" s="9">
        <v>0.04</v>
      </c>
      <c r="AH36" s="5">
        <v>74.232000000000014</v>
      </c>
      <c r="AL36" s="5" t="str">
        <f>IF(AK36&gt;0,AK36*$AL$1,"")</f>
        <v/>
      </c>
      <c r="AN36" s="5" t="str">
        <f>IF(AM36&gt;0,AM36*$AN$1,"")</f>
        <v/>
      </c>
      <c r="AP36" s="5" t="str">
        <f>IF(AO36&gt;0,AO36*$AP$1,"")</f>
        <v/>
      </c>
      <c r="AS36" s="5">
        <f>SUM(O36,Q36,S36,U36,W36,Y36,AA36,AC36,AF36,AH36,AJ36)</f>
        <v>74.232000000000014</v>
      </c>
      <c r="AT36" s="11">
        <f t="shared" si="6"/>
        <v>6.6610502367489754E-3</v>
      </c>
      <c r="AU36" s="5">
        <f>(AT36/100)*$AU$1</f>
        <v>6.6610502367489755</v>
      </c>
    </row>
    <row r="37" spans="1:47" x14ac:dyDescent="0.25">
      <c r="B37" s="29" t="s">
        <v>117</v>
      </c>
      <c r="AS37" s="5">
        <f t="shared" ref="AS37:AS38" si="12">SUM(O37,Q37,S37,U37,W37,Y37,AA37,AC37,AF37,AH37,AJ37)</f>
        <v>0</v>
      </c>
      <c r="AT37" s="11">
        <f t="shared" si="6"/>
        <v>0</v>
      </c>
      <c r="AU37" s="5">
        <f t="shared" ref="AU37:AU39" si="13">(AT37/100)*$AU$1</f>
        <v>0</v>
      </c>
    </row>
    <row r="38" spans="1:47" x14ac:dyDescent="0.25">
      <c r="B38" s="1" t="s">
        <v>113</v>
      </c>
      <c r="C38" s="1" t="s">
        <v>121</v>
      </c>
      <c r="D38" s="1" t="s">
        <v>122</v>
      </c>
      <c r="J38" s="2">
        <v>2.2000000000000002</v>
      </c>
      <c r="K38" s="2">
        <v>0.67</v>
      </c>
      <c r="L38" s="2">
        <v>0</v>
      </c>
      <c r="AG38" s="9">
        <v>0.67</v>
      </c>
      <c r="AH38" s="5">
        <v>1243.3900000000001</v>
      </c>
      <c r="AS38" s="5">
        <f t="shared" si="12"/>
        <v>1243.3900000000001</v>
      </c>
      <c r="AT38" s="11">
        <f t="shared" si="6"/>
        <v>0.11157295039701623</v>
      </c>
      <c r="AU38" s="5">
        <f t="shared" si="13"/>
        <v>111.57295039701623</v>
      </c>
    </row>
    <row r="39" spans="1:47" ht="15.75" thickBot="1" x14ac:dyDescent="0.3">
      <c r="B39" s="1" t="s">
        <v>112</v>
      </c>
      <c r="C39" s="1" t="s">
        <v>121</v>
      </c>
      <c r="D39" s="1" t="s">
        <v>122</v>
      </c>
      <c r="J39" s="2">
        <v>12.74</v>
      </c>
      <c r="K39" s="2">
        <v>10.9</v>
      </c>
      <c r="L39" s="2">
        <v>0</v>
      </c>
      <c r="AG39" s="9">
        <v>10.9</v>
      </c>
      <c r="AH39" s="5">
        <v>20410.71</v>
      </c>
      <c r="AS39" s="5">
        <f t="shared" ref="AS39" si="14">SUM(O39,Q39,S39,U39,W39,Y39,AA39,AC39,AF39,AH39,AJ39)</f>
        <v>20410.71</v>
      </c>
      <c r="AT39" s="11">
        <f t="shared" si="6"/>
        <v>1.8315115405447064</v>
      </c>
      <c r="AU39" s="5">
        <f t="shared" si="13"/>
        <v>1831.5115405447066</v>
      </c>
    </row>
    <row r="40" spans="1:47" ht="15.75" thickTop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>
        <f t="shared" ref="K40:AU40" si="15">SUM(K3:K39)</f>
        <v>680.43</v>
      </c>
      <c r="L40" s="20">
        <f t="shared" si="15"/>
        <v>1.32</v>
      </c>
      <c r="M40" s="21">
        <f t="shared" si="15"/>
        <v>1.32</v>
      </c>
      <c r="N40" s="22">
        <f t="shared" si="15"/>
        <v>55.34</v>
      </c>
      <c r="O40" s="23">
        <f t="shared" si="15"/>
        <v>133897.995</v>
      </c>
      <c r="P40" s="24">
        <f t="shared" si="15"/>
        <v>313.99</v>
      </c>
      <c r="Q40" s="23">
        <f t="shared" si="15"/>
        <v>699992.29500000004</v>
      </c>
      <c r="R40" s="25">
        <f t="shared" si="15"/>
        <v>216.44999999999996</v>
      </c>
      <c r="S40" s="23">
        <f t="shared" si="15"/>
        <v>213582.60000000003</v>
      </c>
      <c r="T40" s="26">
        <f t="shared" si="15"/>
        <v>58.660000000000004</v>
      </c>
      <c r="U40" s="23">
        <f t="shared" si="15"/>
        <v>17400.190500000004</v>
      </c>
      <c r="V40" s="20">
        <f t="shared" si="15"/>
        <v>0</v>
      </c>
      <c r="W40" s="23">
        <f t="shared" si="15"/>
        <v>0</v>
      </c>
      <c r="X40" s="20">
        <f t="shared" si="15"/>
        <v>0</v>
      </c>
      <c r="Y40" s="23">
        <f t="shared" si="15"/>
        <v>0</v>
      </c>
      <c r="Z40" s="27">
        <f t="shared" si="15"/>
        <v>7.3600000000000012</v>
      </c>
      <c r="AA40" s="23">
        <f t="shared" si="15"/>
        <v>962.577</v>
      </c>
      <c r="AB40" s="28">
        <f t="shared" si="15"/>
        <v>2.27</v>
      </c>
      <c r="AC40" s="23">
        <f t="shared" si="15"/>
        <v>289.08881250000002</v>
      </c>
      <c r="AD40" s="20">
        <f t="shared" si="15"/>
        <v>0</v>
      </c>
      <c r="AE40" s="20">
        <f t="shared" si="15"/>
        <v>0</v>
      </c>
      <c r="AF40" s="23">
        <f t="shared" si="15"/>
        <v>0</v>
      </c>
      <c r="AG40" s="27">
        <f t="shared" si="15"/>
        <v>26.36</v>
      </c>
      <c r="AH40" s="23">
        <f t="shared" si="15"/>
        <v>48294.111999999994</v>
      </c>
      <c r="AI40" s="20">
        <f t="shared" si="15"/>
        <v>0</v>
      </c>
      <c r="AJ40" s="23">
        <f t="shared" si="15"/>
        <v>0</v>
      </c>
      <c r="AK40" s="21">
        <f t="shared" si="15"/>
        <v>0</v>
      </c>
      <c r="AL40" s="23">
        <f t="shared" si="15"/>
        <v>0</v>
      </c>
      <c r="AM40" s="21">
        <f t="shared" si="15"/>
        <v>0</v>
      </c>
      <c r="AN40" s="23">
        <f t="shared" si="15"/>
        <v>0</v>
      </c>
      <c r="AO40" s="20">
        <f t="shared" si="15"/>
        <v>0</v>
      </c>
      <c r="AP40" s="23">
        <f t="shared" si="15"/>
        <v>0</v>
      </c>
      <c r="AQ40" s="20">
        <f t="shared" si="15"/>
        <v>0</v>
      </c>
      <c r="AR40" s="20">
        <f t="shared" si="15"/>
        <v>0</v>
      </c>
      <c r="AS40" s="23">
        <f t="shared" si="15"/>
        <v>1114418.8583124999</v>
      </c>
      <c r="AT40" s="20">
        <f t="shared" si="15"/>
        <v>99.999999999999986</v>
      </c>
      <c r="AU40" s="23">
        <f t="shared" si="15"/>
        <v>99999.999999999985</v>
      </c>
    </row>
    <row r="43" spans="1:47" x14ac:dyDescent="0.25">
      <c r="B43" s="29" t="s">
        <v>116</v>
      </c>
      <c r="C43" s="1">
        <f>SUM(K40,L40)</f>
        <v>681.75</v>
      </c>
    </row>
  </sheetData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F0AFD1-946B-4FA2-8556-CC1513B7F14E}"/>
</file>

<file path=customXml/itemProps2.xml><?xml version="1.0" encoding="utf-8"?>
<ds:datastoreItem xmlns:ds="http://schemas.openxmlformats.org/officeDocument/2006/customXml" ds:itemID="{223E794A-1FDB-4C3A-A68B-9CEEC39E9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Megan Otten</cp:lastModifiedBy>
  <dcterms:created xsi:type="dcterms:W3CDTF">2023-09-20T14:32:29Z</dcterms:created>
  <dcterms:modified xsi:type="dcterms:W3CDTF">2023-11-02T15:53:35Z</dcterms:modified>
</cp:coreProperties>
</file>