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ek Ebertowski\Downloads\"/>
    </mc:Choice>
  </mc:AlternateContent>
  <xr:revisionPtr revIDLastSave="0" documentId="13_ncr:1_{3969117A-176E-4CE4-9B8F-E6CE2E0A957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Sheet1!$A$2:$AU$67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60" i="1"/>
  <c r="L60" i="1"/>
  <c r="K62" i="1"/>
  <c r="L62" i="1"/>
  <c r="K64" i="1"/>
  <c r="L64" i="1"/>
  <c r="K65" i="1"/>
  <c r="L65" i="1"/>
  <c r="K66" i="1"/>
  <c r="L66" i="1"/>
  <c r="AS66" i="1"/>
  <c r="AS65" i="1"/>
  <c r="AS63" i="1"/>
  <c r="AS64" i="1"/>
  <c r="AS61" i="1"/>
  <c r="AS62" i="1"/>
  <c r="AS59" i="1"/>
  <c r="AS60" i="1"/>
  <c r="AR67" i="1" l="1"/>
  <c r="AQ67" i="1"/>
  <c r="AO67" i="1"/>
  <c r="AM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AS58" i="1"/>
  <c r="AP58" i="1"/>
  <c r="AN58" i="1"/>
  <c r="AL58" i="1"/>
  <c r="AS57" i="1"/>
  <c r="AP57" i="1"/>
  <c r="AN57" i="1"/>
  <c r="AL57" i="1"/>
  <c r="AS56" i="1"/>
  <c r="AP56" i="1"/>
  <c r="AN56" i="1"/>
  <c r="AL56" i="1"/>
  <c r="AS55" i="1"/>
  <c r="AP55" i="1"/>
  <c r="AN55" i="1"/>
  <c r="AL55" i="1"/>
  <c r="AS54" i="1"/>
  <c r="AP54" i="1"/>
  <c r="AN54" i="1"/>
  <c r="AL54" i="1"/>
  <c r="AS53" i="1"/>
  <c r="AP53" i="1"/>
  <c r="AN53" i="1"/>
  <c r="AL53" i="1"/>
  <c r="AS52" i="1"/>
  <c r="AP52" i="1"/>
  <c r="AN52" i="1"/>
  <c r="AL52" i="1"/>
  <c r="AS51" i="1"/>
  <c r="AP51" i="1"/>
  <c r="AN51" i="1"/>
  <c r="AL51" i="1"/>
  <c r="AS50" i="1"/>
  <c r="AP50" i="1"/>
  <c r="AN50" i="1"/>
  <c r="AL50" i="1"/>
  <c r="AS49" i="1"/>
  <c r="AP49" i="1"/>
  <c r="AN49" i="1"/>
  <c r="AL49" i="1"/>
  <c r="AS48" i="1"/>
  <c r="AP48" i="1"/>
  <c r="AN48" i="1"/>
  <c r="AL48" i="1"/>
  <c r="AS47" i="1"/>
  <c r="AP47" i="1"/>
  <c r="AN47" i="1"/>
  <c r="AL47" i="1"/>
  <c r="AS46" i="1"/>
  <c r="AP46" i="1"/>
  <c r="AN46" i="1"/>
  <c r="AL46" i="1"/>
  <c r="AS45" i="1"/>
  <c r="AP45" i="1"/>
  <c r="AN45" i="1"/>
  <c r="AL45" i="1"/>
  <c r="AS44" i="1"/>
  <c r="AP44" i="1"/>
  <c r="AN44" i="1"/>
  <c r="AL44" i="1"/>
  <c r="AS43" i="1"/>
  <c r="AP43" i="1"/>
  <c r="AN43" i="1"/>
  <c r="AL43" i="1"/>
  <c r="AS42" i="1"/>
  <c r="AP42" i="1"/>
  <c r="AN42" i="1"/>
  <c r="AL42" i="1"/>
  <c r="AS41" i="1"/>
  <c r="AP41" i="1"/>
  <c r="AN41" i="1"/>
  <c r="AL41" i="1"/>
  <c r="AS40" i="1"/>
  <c r="AP40" i="1"/>
  <c r="AN40" i="1"/>
  <c r="AL40" i="1"/>
  <c r="AS39" i="1"/>
  <c r="AP39" i="1"/>
  <c r="AN39" i="1"/>
  <c r="AL39" i="1"/>
  <c r="AS38" i="1"/>
  <c r="AP38" i="1"/>
  <c r="AN38" i="1"/>
  <c r="AL38" i="1"/>
  <c r="AS37" i="1"/>
  <c r="AP37" i="1"/>
  <c r="AN37" i="1"/>
  <c r="AL37" i="1"/>
  <c r="AS36" i="1"/>
  <c r="AP36" i="1"/>
  <c r="AN36" i="1"/>
  <c r="AL36" i="1"/>
  <c r="AS35" i="1"/>
  <c r="AP35" i="1"/>
  <c r="AN35" i="1"/>
  <c r="AL35" i="1"/>
  <c r="AS34" i="1"/>
  <c r="AP34" i="1"/>
  <c r="AN34" i="1"/>
  <c r="AL34" i="1"/>
  <c r="AS33" i="1"/>
  <c r="AP33" i="1"/>
  <c r="AN33" i="1"/>
  <c r="AL33" i="1"/>
  <c r="AS32" i="1"/>
  <c r="AP32" i="1"/>
  <c r="AN32" i="1"/>
  <c r="AL32" i="1"/>
  <c r="AS31" i="1"/>
  <c r="AP31" i="1"/>
  <c r="AN31" i="1"/>
  <c r="AL31" i="1"/>
  <c r="AS30" i="1"/>
  <c r="AP30" i="1"/>
  <c r="AN30" i="1"/>
  <c r="AL30" i="1"/>
  <c r="AS29" i="1"/>
  <c r="AP29" i="1"/>
  <c r="AN29" i="1"/>
  <c r="AL29" i="1"/>
  <c r="AS28" i="1"/>
  <c r="AP28" i="1"/>
  <c r="AN28" i="1"/>
  <c r="AL28" i="1"/>
  <c r="AS27" i="1"/>
  <c r="AP27" i="1"/>
  <c r="AN27" i="1"/>
  <c r="AL27" i="1"/>
  <c r="AS26" i="1"/>
  <c r="AP26" i="1"/>
  <c r="AN26" i="1"/>
  <c r="AL26" i="1"/>
  <c r="AS25" i="1"/>
  <c r="AP25" i="1"/>
  <c r="AN25" i="1"/>
  <c r="AL25" i="1"/>
  <c r="AS24" i="1"/>
  <c r="AP24" i="1"/>
  <c r="AN24" i="1"/>
  <c r="AL24" i="1"/>
  <c r="AS23" i="1"/>
  <c r="AP23" i="1"/>
  <c r="AN23" i="1"/>
  <c r="AL23" i="1"/>
  <c r="AS22" i="1"/>
  <c r="AP22" i="1"/>
  <c r="AN22" i="1"/>
  <c r="AL22" i="1"/>
  <c r="AS21" i="1"/>
  <c r="AP21" i="1"/>
  <c r="AN21" i="1"/>
  <c r="AL21" i="1"/>
  <c r="AS20" i="1"/>
  <c r="AP20" i="1"/>
  <c r="AN20" i="1"/>
  <c r="AL20" i="1"/>
  <c r="AS19" i="1"/>
  <c r="AP19" i="1"/>
  <c r="AN19" i="1"/>
  <c r="AL19" i="1"/>
  <c r="AS18" i="1"/>
  <c r="AP18" i="1"/>
  <c r="AN18" i="1"/>
  <c r="AL18" i="1"/>
  <c r="AS17" i="1"/>
  <c r="AP17" i="1"/>
  <c r="AN17" i="1"/>
  <c r="AL17" i="1"/>
  <c r="AS16" i="1"/>
  <c r="AP16" i="1"/>
  <c r="AN16" i="1"/>
  <c r="AL16" i="1"/>
  <c r="AS15" i="1"/>
  <c r="AP15" i="1"/>
  <c r="AN15" i="1"/>
  <c r="AL15" i="1"/>
  <c r="AS14" i="1"/>
  <c r="AP14" i="1"/>
  <c r="AN14" i="1"/>
  <c r="AL14" i="1"/>
  <c r="AS13" i="1"/>
  <c r="AP13" i="1"/>
  <c r="AN13" i="1"/>
  <c r="AL13" i="1"/>
  <c r="AS12" i="1"/>
  <c r="AP12" i="1"/>
  <c r="AN12" i="1"/>
  <c r="AL12" i="1"/>
  <c r="AS11" i="1"/>
  <c r="AP11" i="1"/>
  <c r="AN11" i="1"/>
  <c r="AL11" i="1"/>
  <c r="AS10" i="1"/>
  <c r="AP10" i="1"/>
  <c r="AN10" i="1"/>
  <c r="AL10" i="1"/>
  <c r="AS9" i="1"/>
  <c r="AP9" i="1"/>
  <c r="AN9" i="1"/>
  <c r="AL9" i="1"/>
  <c r="AS8" i="1"/>
  <c r="AP8" i="1"/>
  <c r="AN8" i="1"/>
  <c r="AL8" i="1"/>
  <c r="AS7" i="1"/>
  <c r="AP7" i="1"/>
  <c r="AN7" i="1"/>
  <c r="AL7" i="1"/>
  <c r="AS6" i="1"/>
  <c r="AP6" i="1"/>
  <c r="AN6" i="1"/>
  <c r="AL6" i="1"/>
  <c r="AS5" i="1"/>
  <c r="AP5" i="1"/>
  <c r="AN5" i="1"/>
  <c r="AL5" i="1"/>
  <c r="AS4" i="1"/>
  <c r="AP4" i="1"/>
  <c r="AN4" i="1"/>
  <c r="AL4" i="1"/>
  <c r="AS3" i="1"/>
  <c r="AP3" i="1"/>
  <c r="AN3" i="1"/>
  <c r="AL3" i="1"/>
  <c r="L3" i="1"/>
  <c r="K3" i="1"/>
  <c r="AN67" i="1" l="1"/>
  <c r="L67" i="1"/>
  <c r="AS67" i="1"/>
  <c r="AT66" i="1" s="1"/>
  <c r="AU66" i="1" s="1"/>
  <c r="K67" i="1"/>
  <c r="AP67" i="1"/>
  <c r="AL67" i="1"/>
  <c r="AT4" i="1" l="1"/>
  <c r="AU4" i="1" s="1"/>
  <c r="AT65" i="1"/>
  <c r="AU65" i="1" s="1"/>
  <c r="AT51" i="1"/>
  <c r="AU51" i="1" s="1"/>
  <c r="AT64" i="1"/>
  <c r="AU64" i="1" s="1"/>
  <c r="AT63" i="1"/>
  <c r="AU63" i="1" s="1"/>
  <c r="C70" i="1"/>
  <c r="AT62" i="1"/>
  <c r="AU62" i="1" s="1"/>
  <c r="AT61" i="1"/>
  <c r="AU61" i="1" s="1"/>
  <c r="AT40" i="1"/>
  <c r="AU40" i="1" s="1"/>
  <c r="AT20" i="1"/>
  <c r="AU20" i="1" s="1"/>
  <c r="AT11" i="1"/>
  <c r="AU11" i="1" s="1"/>
  <c r="AT5" i="1"/>
  <c r="AU5" i="1" s="1"/>
  <c r="AT7" i="1"/>
  <c r="AU7" i="1" s="1"/>
  <c r="AT36" i="1"/>
  <c r="AU36" i="1" s="1"/>
  <c r="AT29" i="1"/>
  <c r="AU29" i="1" s="1"/>
  <c r="AT52" i="1"/>
  <c r="AU52" i="1" s="1"/>
  <c r="AT35" i="1"/>
  <c r="AU35" i="1" s="1"/>
  <c r="AT37" i="1"/>
  <c r="AU37" i="1" s="1"/>
  <c r="AT30" i="1"/>
  <c r="AU30" i="1" s="1"/>
  <c r="AT56" i="1"/>
  <c r="AU56" i="1" s="1"/>
  <c r="AT8" i="1"/>
  <c r="AU8" i="1" s="1"/>
  <c r="AT60" i="1"/>
  <c r="AU60" i="1" s="1"/>
  <c r="AT59" i="1"/>
  <c r="AU59" i="1" s="1"/>
  <c r="AT27" i="1"/>
  <c r="AU27" i="1" s="1"/>
  <c r="AT45" i="1"/>
  <c r="AU45" i="1" s="1"/>
  <c r="AT25" i="1"/>
  <c r="AU25" i="1" s="1"/>
  <c r="AT21" i="1"/>
  <c r="AU21" i="1" s="1"/>
  <c r="AT28" i="1"/>
  <c r="AU28" i="1" s="1"/>
  <c r="AT6" i="1"/>
  <c r="AU6" i="1" s="1"/>
  <c r="AT23" i="1"/>
  <c r="AU23" i="1" s="1"/>
  <c r="AT10" i="1"/>
  <c r="AU10" i="1" s="1"/>
  <c r="AT39" i="1"/>
  <c r="AU39" i="1" s="1"/>
  <c r="AT48" i="1"/>
  <c r="AU48" i="1" s="1"/>
  <c r="AT43" i="1"/>
  <c r="AU43" i="1" s="1"/>
  <c r="AT33" i="1"/>
  <c r="AU33" i="1" s="1"/>
  <c r="AT32" i="1"/>
  <c r="AU32" i="1" s="1"/>
  <c r="AT42" i="1"/>
  <c r="AU42" i="1" s="1"/>
  <c r="AT50" i="1"/>
  <c r="AU50" i="1" s="1"/>
  <c r="AT46" i="1"/>
  <c r="AU46" i="1" s="1"/>
  <c r="AT16" i="1"/>
  <c r="AU16" i="1" s="1"/>
  <c r="AT12" i="1"/>
  <c r="AU12" i="1" s="1"/>
  <c r="AT19" i="1"/>
  <c r="AU19" i="1" s="1"/>
  <c r="AT38" i="1"/>
  <c r="AU38" i="1" s="1"/>
  <c r="AT13" i="1"/>
  <c r="AU13" i="1" s="1"/>
  <c r="AT24" i="1"/>
  <c r="AU24" i="1" s="1"/>
  <c r="AT15" i="1"/>
  <c r="AU15" i="1" s="1"/>
  <c r="AT53" i="1"/>
  <c r="AU53" i="1" s="1"/>
  <c r="AT22" i="1"/>
  <c r="AU22" i="1" s="1"/>
  <c r="AT44" i="1"/>
  <c r="AU44" i="1" s="1"/>
  <c r="AT47" i="1"/>
  <c r="AU47" i="1" s="1"/>
  <c r="AT9" i="1"/>
  <c r="AU9" i="1" s="1"/>
  <c r="AT14" i="1"/>
  <c r="AU14" i="1" s="1"/>
  <c r="AT31" i="1"/>
  <c r="AU31" i="1" s="1"/>
  <c r="AT54" i="1"/>
  <c r="AU54" i="1" s="1"/>
  <c r="AT41" i="1"/>
  <c r="AU41" i="1" s="1"/>
  <c r="AT18" i="1"/>
  <c r="AU18" i="1" s="1"/>
  <c r="AT58" i="1"/>
  <c r="AU58" i="1" s="1"/>
  <c r="AT26" i="1"/>
  <c r="AU26" i="1" s="1"/>
  <c r="AT3" i="1"/>
  <c r="AU3" i="1" s="1"/>
  <c r="AT17" i="1"/>
  <c r="AU17" i="1" s="1"/>
  <c r="AT34" i="1"/>
  <c r="AU34" i="1" s="1"/>
  <c r="AT49" i="1"/>
  <c r="AU49" i="1" s="1"/>
  <c r="AT57" i="1"/>
  <c r="AU57" i="1" s="1"/>
  <c r="AT55" i="1"/>
  <c r="AU55" i="1" s="1"/>
  <c r="AU67" i="1" l="1"/>
  <c r="AT67" i="1"/>
</calcChain>
</file>

<file path=xl/sharedStrings.xml><?xml version="1.0" encoding="utf-8"?>
<sst xmlns="http://schemas.openxmlformats.org/spreadsheetml/2006/main" count="348" uniqueCount="144">
  <si>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</si>
  <si>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</si>
  <si>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</si>
  <si>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</si>
  <si>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</si>
  <si>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</si>
  <si>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</si>
  <si>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</si>
  <si>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</si>
  <si>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</si>
  <si>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</si>
  <si>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</si>
  <si>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</si>
  <si>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</si>
  <si>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</si>
  <si>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</si>
  <si>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</si>
  <si>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</si>
  <si>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</si>
  <si>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</si>
  <si>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</si>
  <si>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</si>
  <si>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</si>
  <si>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</si>
  <si>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</si>
  <si>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</si>
  <si>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</si>
  <si>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</si>
  <si>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</si>
  <si>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</si>
  <si>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</si>
  <si>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</si>
  <si>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</si>
  <si>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</si>
  <si>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</si>
  <si>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</si>
  <si>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</si>
  <si>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</si>
  <si>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</si>
  <si>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</si>
  <si>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</si>
  <si>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</si>
  <si>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</si>
  <si>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</si>
  <si>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</si>
  <si>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</si>
  <si>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</si>
  <si>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</si>
  <si>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</si>
  <si>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20.008.0100</t>
  </si>
  <si>
    <t>ROBERT D WEST</t>
  </si>
  <si>
    <t>307 W WASHINGTON ST</t>
  </si>
  <si>
    <t>PONTIAC IL 61764</t>
  </si>
  <si>
    <t>SENE</t>
  </si>
  <si>
    <t>20.008.0300</t>
  </si>
  <si>
    <t>JEROME M &amp; SANDRA J HONNETTE</t>
  </si>
  <si>
    <t>926 SPRINGFIELD PKWY</t>
  </si>
  <si>
    <t>JACKSON MN 56143</t>
  </si>
  <si>
    <t>NWSE</t>
  </si>
  <si>
    <t>SESE</t>
  </si>
  <si>
    <t>SWSE</t>
  </si>
  <si>
    <t>NESE</t>
  </si>
  <si>
    <t>20.008.0500</t>
  </si>
  <si>
    <t>RYAN G &amp; CHELSEA HONNETTE</t>
  </si>
  <si>
    <t>56968 800TH ST</t>
  </si>
  <si>
    <t>SWSW</t>
  </si>
  <si>
    <t>20.008.0550</t>
  </si>
  <si>
    <t>20.008.0600</t>
  </si>
  <si>
    <t>RONALD K FRANSEN TRUST</t>
  </si>
  <si>
    <t>59706 800TH ST</t>
  </si>
  <si>
    <t>ALPHA MN 56111</t>
  </si>
  <si>
    <t>SESW</t>
  </si>
  <si>
    <t>20.009.0200</t>
  </si>
  <si>
    <t>LELAND FRANSEN TEST TRUST B</t>
  </si>
  <si>
    <t>1508 NORTH HWY  APT 307</t>
  </si>
  <si>
    <t>SWNE</t>
  </si>
  <si>
    <t>20.009.0300</t>
  </si>
  <si>
    <t>20.009.0400</t>
  </si>
  <si>
    <t>RONALD E &amp; MARY L MULDER</t>
  </si>
  <si>
    <t>79865 532ND AVE</t>
  </si>
  <si>
    <t>20.009.0500</t>
  </si>
  <si>
    <t>RICHARD C FRANSEN TRUST</t>
  </si>
  <si>
    <t>244 NORTH POND DR</t>
  </si>
  <si>
    <t>NWSW</t>
  </si>
  <si>
    <t>NESW</t>
  </si>
  <si>
    <t>20.009.0600</t>
  </si>
  <si>
    <t>TIMOTHY J &amp; MOLLY M FRANSEN</t>
  </si>
  <si>
    <t>57276 800TH ST</t>
  </si>
  <si>
    <t>20.009.0700</t>
  </si>
  <si>
    <t>STEVEN D &amp; JANICE M FRANSEN</t>
  </si>
  <si>
    <t>81909 550TH AVE</t>
  </si>
  <si>
    <t>SENW</t>
  </si>
  <si>
    <t>SWNW</t>
  </si>
  <si>
    <t>20.015.0400</t>
  </si>
  <si>
    <t>BRYON NEAL</t>
  </si>
  <si>
    <t>80252 550TH AVE</t>
  </si>
  <si>
    <t>20.015.0500</t>
  </si>
  <si>
    <t>EARL TUSA ETAL</t>
  </si>
  <si>
    <t>75329 600TH AVE</t>
  </si>
  <si>
    <t>20.015.0600</t>
  </si>
  <si>
    <t>TERESA SATHE TRUST ETAL</t>
  </si>
  <si>
    <t>PO BOX 6510</t>
  </si>
  <si>
    <t>INCLINE VILLAGE NV 89450</t>
  </si>
  <si>
    <t>20.015.0700</t>
  </si>
  <si>
    <t>DALLAS A HANSEN REV TRUST</t>
  </si>
  <si>
    <t>79802 560TH AVENUE</t>
  </si>
  <si>
    <t>20.016.0300</t>
  </si>
  <si>
    <t>20.016.0500</t>
  </si>
  <si>
    <t>NWNE</t>
  </si>
  <si>
    <t>NENE</t>
  </si>
  <si>
    <t>20.016.0600</t>
  </si>
  <si>
    <t>NWNW</t>
  </si>
  <si>
    <t>NENW</t>
  </si>
  <si>
    <t>20.016.0700</t>
  </si>
  <si>
    <t>RODNEY &amp; DAWN DUNCAN</t>
  </si>
  <si>
    <t>79896 570TH AVE</t>
  </si>
  <si>
    <t>20.017.0125</t>
  </si>
  <si>
    <t>ARNOLD E BENSON LIVING TRUST</t>
  </si>
  <si>
    <t>1320 SPRINGFIELD PKWY</t>
  </si>
  <si>
    <t>20.017.0325</t>
  </si>
  <si>
    <t>BARRET D HANSEN</t>
  </si>
  <si>
    <t>79802 560TH AVE</t>
  </si>
  <si>
    <t>20.022.0200</t>
  </si>
  <si>
    <t>20.022.0250</t>
  </si>
  <si>
    <t>SCOTT &amp; PAMELA ESPEY</t>
  </si>
  <si>
    <t>58575 790TH ST</t>
  </si>
  <si>
    <t>20.022.0600</t>
  </si>
  <si>
    <t>570TH AVE</t>
  </si>
  <si>
    <t>580TH AVE</t>
  </si>
  <si>
    <t>790TH ST</t>
  </si>
  <si>
    <t>CSAH 34</t>
  </si>
  <si>
    <t>USTH 90</t>
  </si>
  <si>
    <t>VOID</t>
  </si>
  <si>
    <t>TOTAL WATERSHED ACRES:</t>
  </si>
  <si>
    <t>US HWYS</t>
  </si>
  <si>
    <t>JACKSON CTY RDS</t>
  </si>
  <si>
    <t>WISCONSIN TWP RDS</t>
  </si>
  <si>
    <t>2151 BASSETT DRIVE</t>
  </si>
  <si>
    <t>MANKATO MN 56001-6888</t>
  </si>
  <si>
    <t>53053 780TH ST</t>
  </si>
  <si>
    <t>57088 780TH ST</t>
  </si>
  <si>
    <t>CPKC</t>
  </si>
  <si>
    <t>7550 OGDEN DALE ROAD SE</t>
  </si>
  <si>
    <t>CALGARY, AB T2C 4X9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</si>
</sst>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0"/>
  <sheetViews>
    <sheetView tabSelected="1" topLeftCell="A26" workbookViewId="0">
      <selection activeCell="F64" sqref="F64"/>
    </sheetView>
  </sheetViews>
  <sheetFormatPr defaultRowHeight="14.4" x14ac:dyDescent="0.3"/>
  <cols>
    <col min="1" max="1" width="14.6640625" style="1" customWidth="1"/>
    <col min="2" max="2" width="35.6640625" style="1" customWidth="1"/>
    <col min="3" max="3" width="30.6640625" style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6640625" style="2" hidden="1" customWidth="1"/>
    <col min="23" max="23" width="17.6640625" style="5" hidden="1" customWidth="1"/>
    <col min="24" max="24" width="17.6640625" style="2" hidden="1" customWidth="1"/>
    <col min="25" max="25" width="17.6640625" style="5" hidden="1" customWidth="1"/>
    <col min="26" max="26" width="17.6640625" style="9" customWidth="1"/>
    <col min="27" max="27" width="17.6640625" style="5" customWidth="1"/>
    <col min="28" max="28" width="17.6640625" style="10" customWidth="1"/>
    <col min="29" max="29" width="17.6640625" style="5" customWidth="1"/>
    <col min="30" max="31" width="17.6640625" style="2" hidden="1" customWidth="1"/>
    <col min="32" max="32" width="17.6640625" style="5" hidden="1" customWidth="1"/>
    <col min="33" max="33" width="17.6640625" style="9" customWidth="1"/>
    <col min="34" max="34" width="17.6640625" style="5" customWidth="1"/>
    <col min="35" max="35" width="19.6640625" style="2" hidden="1" customWidth="1"/>
    <col min="36" max="36" width="19.6640625" style="5" hidden="1" customWidth="1"/>
    <col min="37" max="37" width="17.6640625" style="3" hidden="1" customWidth="1"/>
    <col min="38" max="38" width="17.6640625" style="5" hidden="1" customWidth="1"/>
    <col min="39" max="39" width="17.6640625" style="3" customWidth="1"/>
    <col min="40" max="40" width="17.6640625" style="5" customWidth="1"/>
    <col min="41" max="41" width="17.6640625" style="2" hidden="1" customWidth="1"/>
    <col min="42" max="42" width="17.6640625" style="5" hidden="1" customWidth="1"/>
    <col min="43" max="43" width="17.6640625" style="2" customWidth="1"/>
    <col min="44" max="44" width="17.6640625" style="2" hidden="1" customWidth="1"/>
    <col min="45" max="45" width="17.6640625" style="5" customWidth="1"/>
    <col min="46" max="46" width="17.6640625" style="11" customWidth="1"/>
    <col min="47" max="47" width="17.6640625" style="5" customWidth="1"/>
  </cols>
  <sheetData>
    <row r="1" spans="1:47" x14ac:dyDescent="0.3">
      <c r="AL1" s="5">
        <v>4333.8</v>
      </c>
      <c r="AN1" s="5">
        <v>7223</v>
      </c>
      <c r="AP1" s="5" t="s">
        <v>0</v>
      </c>
      <c r="AU1" s="5" t="s">
        <v>1</v>
      </c>
    </row>
    <row r="2" spans="1:47" ht="68.099999999999994" customHeight="1" x14ac:dyDescent="0.3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3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>
        <v>8</v>
      </c>
      <c r="G3" s="1">
        <v>102</v>
      </c>
      <c r="H3" s="1">
        <v>34</v>
      </c>
      <c r="I3" s="2">
        <v>159.99</v>
      </c>
      <c r="J3" s="2">
        <v>39.44</v>
      </c>
      <c r="K3" s="2">
        <f t="shared" ref="K3" si="0">SUM(N3,P3,R3,T3,V3,X3,Z3,AB3,AE3,AG3,AI3)</f>
        <v>0.13</v>
      </c>
      <c r="L3" s="2">
        <f t="shared" ref="L3" si="1">SUM(M3,AD3,AK3,AM3,AO3,AQ3,AR3)</f>
        <v>0</v>
      </c>
      <c r="R3" s="7">
        <v>7.0000000000000007E-2</v>
      </c>
      <c r="S3" s="5">
        <v>68.600000000000009</v>
      </c>
      <c r="AB3" s="10">
        <v>0.06</v>
      </c>
      <c r="AC3" s="5">
        <v>6.3503999999999996</v>
      </c>
      <c r="AL3" s="5" t="str">
        <f t="shared" ref="AL3:AL30" si="2">IF(AK3&gt;0,AK3*$AL$1,"")</f>
        <v/>
      </c>
      <c r="AN3" s="5" t="str">
        <f t="shared" ref="AN3:AN30" si="3">IF(AM3&gt;0,AM3*$AN$1,"")</f>
        <v/>
      </c>
      <c r="AP3" s="5" t="str">
        <f t="shared" ref="AP3:AP30" si="4">IF(AO3&gt;0,AO3*$AP$1,"")</f>
        <v/>
      </c>
      <c r="AS3" s="5">
        <f t="shared" ref="AS3:AS30" si="5">SUM(O3,Q3,S3,U3,W3,Y3,AA3,AC3,AF3,AH3,AJ3)</f>
        <v>74.950400000000002</v>
      </c>
      <c r="AT3" s="11">
        <f t="shared" ref="AT3:AT34" si="6">(AS3/$AS$67)*100</f>
        <v>6.2452855111029913E-3</v>
      </c>
      <c r="AU3" s="5">
        <f t="shared" ref="AU3:AU30" si="7">(AT3/100)*$AU$1</f>
        <v>6.245285511102991</v>
      </c>
    </row>
    <row r="4" spans="1:47" x14ac:dyDescent="0.3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8</v>
      </c>
      <c r="G4" s="1">
        <v>102</v>
      </c>
      <c r="H4" s="1">
        <v>34</v>
      </c>
      <c r="I4" s="2">
        <v>103.1</v>
      </c>
      <c r="J4" s="2">
        <v>31.1</v>
      </c>
      <c r="K4" s="2">
        <f t="shared" ref="K4:K66" si="8">SUM(N4,P4,R4,T4,V4,X4,Z4,AB4,AE4,AG4,AI4)</f>
        <v>12.77</v>
      </c>
      <c r="L4" s="2">
        <f t="shared" ref="L4:L66" si="9">SUM(M4,AD4,AK4,AM4,AO4,AQ4,AR4)</f>
        <v>0</v>
      </c>
      <c r="R4" s="7">
        <v>9.23</v>
      </c>
      <c r="S4" s="5">
        <v>9045.4</v>
      </c>
      <c r="T4" s="8">
        <v>3.54</v>
      </c>
      <c r="U4" s="5">
        <v>1040.76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10086.16</v>
      </c>
      <c r="AT4" s="11">
        <f t="shared" si="6"/>
        <v>0.84043512657259389</v>
      </c>
      <c r="AU4" s="5">
        <f t="shared" si="7"/>
        <v>840.43512657259384</v>
      </c>
    </row>
    <row r="5" spans="1:47" x14ac:dyDescent="0.3">
      <c r="A5" s="1" t="s">
        <v>54</v>
      </c>
      <c r="B5" s="1" t="s">
        <v>55</v>
      </c>
      <c r="C5" s="1" t="s">
        <v>56</v>
      </c>
      <c r="D5" s="1" t="s">
        <v>57</v>
      </c>
      <c r="E5" s="1" t="s">
        <v>59</v>
      </c>
      <c r="F5" s="1">
        <v>8</v>
      </c>
      <c r="G5" s="1">
        <v>102</v>
      </c>
      <c r="H5" s="1">
        <v>34</v>
      </c>
      <c r="I5" s="2">
        <v>103.1</v>
      </c>
      <c r="J5" s="2">
        <v>18.72</v>
      </c>
      <c r="K5" s="2">
        <f t="shared" si="8"/>
        <v>18.72</v>
      </c>
      <c r="L5" s="2">
        <f t="shared" si="9"/>
        <v>0</v>
      </c>
      <c r="R5" s="7">
        <v>18.57</v>
      </c>
      <c r="S5" s="5">
        <v>18198.599999999999</v>
      </c>
      <c r="T5" s="8">
        <v>0.15</v>
      </c>
      <c r="U5" s="5">
        <v>44.1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18242.699999999997</v>
      </c>
      <c r="AT5" s="11">
        <f t="shared" si="6"/>
        <v>1.5200835484987205</v>
      </c>
      <c r="AU5" s="5">
        <f t="shared" si="7"/>
        <v>1520.0835484987206</v>
      </c>
    </row>
    <row r="6" spans="1:47" x14ac:dyDescent="0.3">
      <c r="A6" s="1" t="s">
        <v>54</v>
      </c>
      <c r="B6" s="1" t="s">
        <v>55</v>
      </c>
      <c r="C6" s="1" t="s">
        <v>56</v>
      </c>
      <c r="D6" s="1" t="s">
        <v>57</v>
      </c>
      <c r="E6" s="1" t="s">
        <v>60</v>
      </c>
      <c r="F6" s="1">
        <v>8</v>
      </c>
      <c r="G6" s="1">
        <v>102</v>
      </c>
      <c r="H6" s="1">
        <v>34</v>
      </c>
      <c r="I6" s="2">
        <v>103.1</v>
      </c>
      <c r="J6" s="2">
        <v>37.799999999999997</v>
      </c>
      <c r="K6" s="2">
        <f t="shared" si="8"/>
        <v>16.170000000000002</v>
      </c>
      <c r="L6" s="2">
        <f t="shared" si="9"/>
        <v>0</v>
      </c>
      <c r="R6" s="7">
        <v>6.12</v>
      </c>
      <c r="S6" s="5">
        <v>5997.6</v>
      </c>
      <c r="T6" s="8">
        <v>10.050000000000001</v>
      </c>
      <c r="U6" s="5">
        <v>2954.7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8952.2999999999993</v>
      </c>
      <c r="AT6" s="11">
        <f t="shared" si="6"/>
        <v>0.74595558504087101</v>
      </c>
      <c r="AU6" s="5">
        <f t="shared" si="7"/>
        <v>745.95558504087103</v>
      </c>
    </row>
    <row r="7" spans="1:47" x14ac:dyDescent="0.3">
      <c r="A7" s="1" t="s">
        <v>54</v>
      </c>
      <c r="B7" s="1" t="s">
        <v>55</v>
      </c>
      <c r="C7" s="1" t="s">
        <v>56</v>
      </c>
      <c r="D7" s="1" t="s">
        <v>57</v>
      </c>
      <c r="E7" s="1" t="s">
        <v>61</v>
      </c>
      <c r="F7" s="1">
        <v>8</v>
      </c>
      <c r="G7" s="1">
        <v>102</v>
      </c>
      <c r="H7" s="1">
        <v>34</v>
      </c>
      <c r="I7" s="2">
        <v>103.1</v>
      </c>
      <c r="J7" s="2">
        <v>15.49</v>
      </c>
      <c r="K7" s="2">
        <f t="shared" si="8"/>
        <v>15.49</v>
      </c>
      <c r="L7" s="2">
        <f t="shared" si="9"/>
        <v>0</v>
      </c>
      <c r="R7" s="7">
        <v>15.49</v>
      </c>
      <c r="S7" s="5">
        <v>15180.2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15180.2</v>
      </c>
      <c r="AT7" s="11">
        <f t="shared" si="6"/>
        <v>1.2648989613884065</v>
      </c>
      <c r="AU7" s="5">
        <f t="shared" si="7"/>
        <v>1264.8989613884064</v>
      </c>
    </row>
    <row r="8" spans="1:47" x14ac:dyDescent="0.3">
      <c r="A8" s="1" t="s">
        <v>62</v>
      </c>
      <c r="B8" s="1" t="s">
        <v>63</v>
      </c>
      <c r="C8" s="1" t="s">
        <v>64</v>
      </c>
      <c r="D8" s="1" t="s">
        <v>57</v>
      </c>
      <c r="E8" s="1" t="s">
        <v>59</v>
      </c>
      <c r="F8" s="1">
        <v>8</v>
      </c>
      <c r="G8" s="1">
        <v>102</v>
      </c>
      <c r="H8" s="1">
        <v>34</v>
      </c>
      <c r="I8" s="2">
        <v>8.7899999999999991</v>
      </c>
      <c r="J8" s="2">
        <v>7.78</v>
      </c>
      <c r="K8" s="2">
        <f t="shared" si="8"/>
        <v>7.7799999999999994</v>
      </c>
      <c r="L8" s="2">
        <f t="shared" si="9"/>
        <v>0</v>
      </c>
      <c r="R8" s="7">
        <v>0.08</v>
      </c>
      <c r="S8" s="5">
        <v>78.400000000000006</v>
      </c>
      <c r="Z8" s="9">
        <v>4.42</v>
      </c>
      <c r="AA8" s="5">
        <v>519.79200000000003</v>
      </c>
      <c r="AB8" s="10">
        <v>3.28</v>
      </c>
      <c r="AC8" s="5">
        <v>347.15519999999998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945.34719999999993</v>
      </c>
      <c r="AT8" s="11">
        <f t="shared" si="6"/>
        <v>7.877160323522997E-2</v>
      </c>
      <c r="AU8" s="5">
        <f t="shared" si="7"/>
        <v>78.771603235229975</v>
      </c>
    </row>
    <row r="9" spans="1:47" x14ac:dyDescent="0.3">
      <c r="A9" s="1" t="s">
        <v>66</v>
      </c>
      <c r="B9" s="1" t="s">
        <v>55</v>
      </c>
      <c r="C9" s="1" t="s">
        <v>56</v>
      </c>
      <c r="D9" s="1" t="s">
        <v>57</v>
      </c>
      <c r="E9" s="1" t="s">
        <v>59</v>
      </c>
      <c r="F9" s="1">
        <v>8</v>
      </c>
      <c r="G9" s="1">
        <v>102</v>
      </c>
      <c r="H9" s="1">
        <v>34</v>
      </c>
      <c r="I9" s="2">
        <v>31.21</v>
      </c>
      <c r="J9" s="2">
        <v>11.2</v>
      </c>
      <c r="K9" s="2">
        <f t="shared" si="8"/>
        <v>11.200000000000001</v>
      </c>
      <c r="L9" s="2">
        <f t="shared" si="9"/>
        <v>0</v>
      </c>
      <c r="P9" s="6">
        <v>1.47</v>
      </c>
      <c r="Q9" s="5">
        <v>2379.9299999999998</v>
      </c>
      <c r="R9" s="7">
        <v>9.51</v>
      </c>
      <c r="S9" s="5">
        <v>9319.7999999999993</v>
      </c>
      <c r="Z9" s="9">
        <v>0.15</v>
      </c>
      <c r="AA9" s="5">
        <v>17.64</v>
      </c>
      <c r="AB9" s="10">
        <v>7.0000000000000007E-2</v>
      </c>
      <c r="AC9" s="5">
        <v>7.4088000000000012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11724.778799999998</v>
      </c>
      <c r="AT9" s="11">
        <f t="shared" si="6"/>
        <v>0.97697398760416887</v>
      </c>
      <c r="AU9" s="5">
        <f t="shared" si="7"/>
        <v>976.97398760416888</v>
      </c>
    </row>
    <row r="10" spans="1:47" x14ac:dyDescent="0.3">
      <c r="A10" s="1" t="s">
        <v>66</v>
      </c>
      <c r="B10" s="1" t="s">
        <v>55</v>
      </c>
      <c r="C10" s="1" t="s">
        <v>56</v>
      </c>
      <c r="D10" s="1" t="s">
        <v>57</v>
      </c>
      <c r="E10" s="1" t="s">
        <v>61</v>
      </c>
      <c r="F10" s="1">
        <v>8</v>
      </c>
      <c r="G10" s="1">
        <v>102</v>
      </c>
      <c r="H10" s="1">
        <v>34</v>
      </c>
      <c r="I10" s="2">
        <v>31.21</v>
      </c>
      <c r="J10" s="2">
        <v>15.65</v>
      </c>
      <c r="K10" s="2">
        <f t="shared" si="8"/>
        <v>15.65</v>
      </c>
      <c r="L10" s="2">
        <f t="shared" si="9"/>
        <v>0</v>
      </c>
      <c r="P10" s="6">
        <v>8.92</v>
      </c>
      <c r="Q10" s="5">
        <v>14441.48</v>
      </c>
      <c r="R10" s="7">
        <v>6.73</v>
      </c>
      <c r="S10" s="5">
        <v>6595.4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21036.879999999997</v>
      </c>
      <c r="AT10" s="11">
        <f t="shared" si="6"/>
        <v>1.7529102161270955</v>
      </c>
      <c r="AU10" s="5">
        <f t="shared" si="7"/>
        <v>1752.9102161270955</v>
      </c>
    </row>
    <row r="11" spans="1:47" x14ac:dyDescent="0.3">
      <c r="A11" s="1" t="s">
        <v>67</v>
      </c>
      <c r="B11" s="1" t="s">
        <v>68</v>
      </c>
      <c r="C11" s="1" t="s">
        <v>69</v>
      </c>
      <c r="D11" s="1" t="s">
        <v>70</v>
      </c>
      <c r="E11" s="1" t="s">
        <v>71</v>
      </c>
      <c r="F11" s="1">
        <v>8</v>
      </c>
      <c r="G11" s="1">
        <v>102</v>
      </c>
      <c r="H11" s="1">
        <v>34</v>
      </c>
      <c r="I11" s="2">
        <v>113.09</v>
      </c>
      <c r="J11" s="2">
        <v>37.89</v>
      </c>
      <c r="K11" s="2">
        <f t="shared" si="8"/>
        <v>10.290000000000001</v>
      </c>
      <c r="L11" s="2">
        <f t="shared" si="9"/>
        <v>0</v>
      </c>
      <c r="T11" s="8">
        <v>9.49</v>
      </c>
      <c r="U11" s="5">
        <v>2790.06</v>
      </c>
      <c r="Z11" s="9">
        <v>0.8</v>
      </c>
      <c r="AA11" s="5">
        <v>94.08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2884.14</v>
      </c>
      <c r="AT11" s="11">
        <f t="shared" si="6"/>
        <v>0.24032263675700968</v>
      </c>
      <c r="AU11" s="5">
        <f t="shared" si="7"/>
        <v>240.32263675700969</v>
      </c>
    </row>
    <row r="12" spans="1:47" x14ac:dyDescent="0.3">
      <c r="A12" s="1" t="s">
        <v>72</v>
      </c>
      <c r="B12" s="1" t="s">
        <v>73</v>
      </c>
      <c r="C12" s="1" t="s">
        <v>74</v>
      </c>
      <c r="D12" s="1" t="s">
        <v>57</v>
      </c>
      <c r="E12" s="1" t="s">
        <v>75</v>
      </c>
      <c r="F12" s="1">
        <v>9</v>
      </c>
      <c r="G12" s="1">
        <v>102</v>
      </c>
      <c r="H12" s="1">
        <v>34</v>
      </c>
      <c r="I12" s="2">
        <v>78.72</v>
      </c>
      <c r="J12" s="2">
        <v>39.479999999999997</v>
      </c>
      <c r="K12" s="2">
        <f t="shared" si="8"/>
        <v>1.61</v>
      </c>
      <c r="L12" s="2">
        <f t="shared" si="9"/>
        <v>0</v>
      </c>
      <c r="R12" s="7">
        <v>1.61</v>
      </c>
      <c r="S12" s="5">
        <v>1577.8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1577.8</v>
      </c>
      <c r="AT12" s="11">
        <f t="shared" si="6"/>
        <v>0.13147109927923395</v>
      </c>
      <c r="AU12" s="5">
        <f t="shared" si="7"/>
        <v>131.47109927923395</v>
      </c>
    </row>
    <row r="13" spans="1:47" x14ac:dyDescent="0.3">
      <c r="A13" s="1" t="s">
        <v>76</v>
      </c>
      <c r="B13" s="1" t="s">
        <v>55</v>
      </c>
      <c r="C13" s="1" t="s">
        <v>56</v>
      </c>
      <c r="D13" s="1" t="s">
        <v>57</v>
      </c>
      <c r="E13" s="1" t="s">
        <v>60</v>
      </c>
      <c r="F13" s="1">
        <v>9</v>
      </c>
      <c r="G13" s="1">
        <v>102</v>
      </c>
      <c r="H13" s="1">
        <v>34</v>
      </c>
      <c r="I13" s="2">
        <v>132.03</v>
      </c>
      <c r="J13" s="2">
        <v>37.43</v>
      </c>
      <c r="K13" s="2">
        <f t="shared" si="8"/>
        <v>37.409999999999997</v>
      </c>
      <c r="L13" s="2">
        <f t="shared" si="9"/>
        <v>0</v>
      </c>
      <c r="N13" s="4">
        <v>13.52</v>
      </c>
      <c r="O13" s="5">
        <v>28369.98</v>
      </c>
      <c r="P13" s="6">
        <v>23.09</v>
      </c>
      <c r="Q13" s="5">
        <v>40013.585000000006</v>
      </c>
      <c r="R13" s="7">
        <v>0.8</v>
      </c>
      <c r="S13" s="5">
        <v>784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69167.565000000002</v>
      </c>
      <c r="AT13" s="11">
        <f t="shared" si="6"/>
        <v>5.7634274337798646</v>
      </c>
      <c r="AU13" s="5">
        <f t="shared" si="7"/>
        <v>5763.4274337798643</v>
      </c>
    </row>
    <row r="14" spans="1:47" x14ac:dyDescent="0.3">
      <c r="A14" s="1" t="s">
        <v>76</v>
      </c>
      <c r="B14" s="1" t="s">
        <v>55</v>
      </c>
      <c r="C14" s="1" t="s">
        <v>56</v>
      </c>
      <c r="D14" s="1" t="s">
        <v>57</v>
      </c>
      <c r="E14" s="1" t="s">
        <v>61</v>
      </c>
      <c r="F14" s="1">
        <v>9</v>
      </c>
      <c r="G14" s="1">
        <v>102</v>
      </c>
      <c r="H14" s="1">
        <v>34</v>
      </c>
      <c r="I14" s="2">
        <v>132.03</v>
      </c>
      <c r="J14" s="2">
        <v>20.49</v>
      </c>
      <c r="K14" s="2">
        <f t="shared" si="8"/>
        <v>3.85</v>
      </c>
      <c r="L14" s="2">
        <f t="shared" si="9"/>
        <v>0</v>
      </c>
      <c r="R14" s="7">
        <v>2.5</v>
      </c>
      <c r="S14" s="5">
        <v>2450</v>
      </c>
      <c r="T14" s="8">
        <v>1.35</v>
      </c>
      <c r="U14" s="5">
        <v>396.9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2846.9</v>
      </c>
      <c r="AT14" s="11">
        <f t="shared" si="6"/>
        <v>0.23721959217774827</v>
      </c>
      <c r="AU14" s="5">
        <f t="shared" si="7"/>
        <v>237.21959217774827</v>
      </c>
    </row>
    <row r="15" spans="1:47" x14ac:dyDescent="0.3">
      <c r="A15" s="1" t="s">
        <v>76</v>
      </c>
      <c r="B15" s="1" t="s">
        <v>55</v>
      </c>
      <c r="C15" s="1" t="s">
        <v>56</v>
      </c>
      <c r="D15" s="1" t="s">
        <v>57</v>
      </c>
      <c r="E15" s="1" t="s">
        <v>58</v>
      </c>
      <c r="F15" s="1">
        <v>9</v>
      </c>
      <c r="G15" s="1">
        <v>102</v>
      </c>
      <c r="H15" s="1">
        <v>34</v>
      </c>
      <c r="I15" s="2">
        <v>132.03</v>
      </c>
      <c r="J15" s="2">
        <v>30.93</v>
      </c>
      <c r="K15" s="2">
        <f t="shared" si="8"/>
        <v>22.119999999999997</v>
      </c>
      <c r="L15" s="2">
        <f t="shared" si="9"/>
        <v>0</v>
      </c>
      <c r="N15" s="4">
        <v>3.6</v>
      </c>
      <c r="O15" s="5">
        <v>6933.6</v>
      </c>
      <c r="P15" s="6">
        <v>11.04</v>
      </c>
      <c r="Q15" s="5">
        <v>17873.759999999998</v>
      </c>
      <c r="R15" s="7">
        <v>7.48</v>
      </c>
      <c r="S15" s="5">
        <v>7330.4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32137.760000000002</v>
      </c>
      <c r="AT15" s="11">
        <f t="shared" si="6"/>
        <v>2.6778974746940012</v>
      </c>
      <c r="AU15" s="5">
        <f t="shared" si="7"/>
        <v>2677.8974746940012</v>
      </c>
    </row>
    <row r="16" spans="1:47" x14ac:dyDescent="0.3">
      <c r="A16" s="1" t="s">
        <v>76</v>
      </c>
      <c r="B16" s="1" t="s">
        <v>55</v>
      </c>
      <c r="C16" s="1" t="s">
        <v>56</v>
      </c>
      <c r="D16" s="1" t="s">
        <v>57</v>
      </c>
      <c r="E16" s="1" t="s">
        <v>59</v>
      </c>
      <c r="F16" s="1">
        <v>9</v>
      </c>
      <c r="G16" s="1">
        <v>102</v>
      </c>
      <c r="H16" s="1">
        <v>34</v>
      </c>
      <c r="I16" s="2">
        <v>132.03</v>
      </c>
      <c r="J16" s="2">
        <v>35.94</v>
      </c>
      <c r="K16" s="2">
        <f t="shared" si="8"/>
        <v>21.23</v>
      </c>
      <c r="L16" s="2">
        <f t="shared" si="9"/>
        <v>0</v>
      </c>
      <c r="P16" s="6">
        <v>19.98</v>
      </c>
      <c r="Q16" s="5">
        <v>32347.62</v>
      </c>
      <c r="R16" s="7">
        <v>1.25</v>
      </c>
      <c r="S16" s="5">
        <v>1225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33572.619999999995</v>
      </c>
      <c r="AT16" s="11">
        <f t="shared" si="6"/>
        <v>2.7974580156445654</v>
      </c>
      <c r="AU16" s="5">
        <f t="shared" si="7"/>
        <v>2797.4580156445654</v>
      </c>
    </row>
    <row r="17" spans="1:47" x14ac:dyDescent="0.3">
      <c r="A17" s="1" t="s">
        <v>77</v>
      </c>
      <c r="B17" s="1" t="s">
        <v>78</v>
      </c>
      <c r="C17" s="1" t="s">
        <v>79</v>
      </c>
      <c r="D17" s="1" t="s">
        <v>57</v>
      </c>
      <c r="E17" s="1" t="s">
        <v>61</v>
      </c>
      <c r="F17" s="1">
        <v>9</v>
      </c>
      <c r="G17" s="1">
        <v>102</v>
      </c>
      <c r="H17" s="1">
        <v>34</v>
      </c>
      <c r="I17" s="2">
        <v>10</v>
      </c>
      <c r="J17" s="2">
        <v>8.41</v>
      </c>
      <c r="K17" s="2">
        <f t="shared" si="8"/>
        <v>0.78999999999999992</v>
      </c>
      <c r="L17" s="2">
        <f t="shared" si="9"/>
        <v>0</v>
      </c>
      <c r="T17" s="8">
        <v>0.08</v>
      </c>
      <c r="U17" s="5">
        <v>23.52</v>
      </c>
      <c r="Z17" s="9">
        <v>0.71</v>
      </c>
      <c r="AA17" s="5">
        <v>83.495999999999995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107.01599999999999</v>
      </c>
      <c r="AT17" s="11">
        <f t="shared" si="6"/>
        <v>8.9171702119828257E-3</v>
      </c>
      <c r="AU17" s="5">
        <f t="shared" si="7"/>
        <v>8.9171702119828247</v>
      </c>
    </row>
    <row r="18" spans="1:47" x14ac:dyDescent="0.3">
      <c r="A18" s="1" t="s">
        <v>80</v>
      </c>
      <c r="B18" s="1" t="s">
        <v>81</v>
      </c>
      <c r="C18" s="1" t="s">
        <v>82</v>
      </c>
      <c r="D18" s="1" t="s">
        <v>57</v>
      </c>
      <c r="E18" s="1" t="s">
        <v>83</v>
      </c>
      <c r="F18" s="1">
        <v>9</v>
      </c>
      <c r="G18" s="1">
        <v>102</v>
      </c>
      <c r="H18" s="1">
        <v>34</v>
      </c>
      <c r="I18" s="2">
        <v>139.84</v>
      </c>
      <c r="J18" s="2">
        <v>31.35</v>
      </c>
      <c r="K18" s="2">
        <f t="shared" si="8"/>
        <v>31.349999999999998</v>
      </c>
      <c r="L18" s="2">
        <f t="shared" si="9"/>
        <v>0</v>
      </c>
      <c r="N18" s="4">
        <v>0.04</v>
      </c>
      <c r="O18" s="5">
        <v>77.040000000000006</v>
      </c>
      <c r="P18" s="6">
        <v>18.11</v>
      </c>
      <c r="Q18" s="5">
        <v>29320.09</v>
      </c>
      <c r="R18" s="7">
        <v>13.2</v>
      </c>
      <c r="S18" s="5">
        <v>12936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42333.130000000005</v>
      </c>
      <c r="AT18" s="11">
        <f t="shared" si="6"/>
        <v>3.5274325877999231</v>
      </c>
      <c r="AU18" s="5">
        <f t="shared" si="7"/>
        <v>3527.4325877999231</v>
      </c>
    </row>
    <row r="19" spans="1:47" x14ac:dyDescent="0.3">
      <c r="A19" s="1" t="s">
        <v>80</v>
      </c>
      <c r="B19" s="1" t="s">
        <v>81</v>
      </c>
      <c r="C19" s="1" t="s">
        <v>82</v>
      </c>
      <c r="D19" s="1" t="s">
        <v>57</v>
      </c>
      <c r="E19" s="1" t="s">
        <v>65</v>
      </c>
      <c r="F19" s="1">
        <v>9</v>
      </c>
      <c r="G19" s="1">
        <v>102</v>
      </c>
      <c r="H19" s="1">
        <v>34</v>
      </c>
      <c r="I19" s="2">
        <v>139.84</v>
      </c>
      <c r="J19" s="2">
        <v>37.020000000000003</v>
      </c>
      <c r="K19" s="2">
        <f t="shared" si="8"/>
        <v>37.01</v>
      </c>
      <c r="L19" s="2">
        <f t="shared" si="9"/>
        <v>0</v>
      </c>
      <c r="P19" s="6">
        <v>8.58</v>
      </c>
      <c r="Q19" s="5">
        <v>14052.92</v>
      </c>
      <c r="R19" s="7">
        <v>27.78</v>
      </c>
      <c r="S19" s="5">
        <v>36725.5</v>
      </c>
      <c r="Z19" s="9">
        <v>0.51</v>
      </c>
      <c r="AA19" s="5">
        <v>67.61999999999999</v>
      </c>
      <c r="AB19" s="10">
        <v>0.14000000000000001</v>
      </c>
      <c r="AC19" s="5">
        <v>22.226400000000002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50868.2664</v>
      </c>
      <c r="AT19" s="11">
        <f t="shared" si="6"/>
        <v>4.2386277741392586</v>
      </c>
      <c r="AU19" s="5">
        <f t="shared" si="7"/>
        <v>4238.6277741392587</v>
      </c>
    </row>
    <row r="20" spans="1:47" x14ac:dyDescent="0.3">
      <c r="A20" s="1" t="s">
        <v>80</v>
      </c>
      <c r="B20" s="1" t="s">
        <v>81</v>
      </c>
      <c r="C20" s="1" t="s">
        <v>82</v>
      </c>
      <c r="D20" s="1" t="s">
        <v>57</v>
      </c>
      <c r="E20" s="1" t="s">
        <v>71</v>
      </c>
      <c r="F20" s="1">
        <v>9</v>
      </c>
      <c r="G20" s="1">
        <v>102</v>
      </c>
      <c r="H20" s="1">
        <v>34</v>
      </c>
      <c r="I20" s="2">
        <v>139.84</v>
      </c>
      <c r="J20" s="2">
        <v>35.729999999999997</v>
      </c>
      <c r="K20" s="2">
        <f t="shared" si="8"/>
        <v>35.72</v>
      </c>
      <c r="L20" s="2">
        <f t="shared" si="9"/>
        <v>0</v>
      </c>
      <c r="N20" s="4">
        <v>1.56</v>
      </c>
      <c r="O20" s="5">
        <v>3091.23</v>
      </c>
      <c r="P20" s="6">
        <v>22.35</v>
      </c>
      <c r="Q20" s="5">
        <v>52342.27</v>
      </c>
      <c r="R20" s="7">
        <v>11.66</v>
      </c>
      <c r="S20" s="5">
        <v>17101</v>
      </c>
      <c r="Z20" s="9">
        <v>0.05</v>
      </c>
      <c r="AA20" s="5">
        <v>8.8199999999999985</v>
      </c>
      <c r="AB20" s="10">
        <v>0.1</v>
      </c>
      <c r="AC20" s="5">
        <v>15.875999999999999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72559.196000000011</v>
      </c>
      <c r="AT20" s="11">
        <f t="shared" si="6"/>
        <v>6.04603705218494</v>
      </c>
      <c r="AU20" s="5">
        <f t="shared" si="7"/>
        <v>6046.03705218494</v>
      </c>
    </row>
    <row r="21" spans="1:47" x14ac:dyDescent="0.3">
      <c r="A21" s="1" t="s">
        <v>80</v>
      </c>
      <c r="B21" s="1" t="s">
        <v>81</v>
      </c>
      <c r="C21" s="1" t="s">
        <v>82</v>
      </c>
      <c r="D21" s="1" t="s">
        <v>57</v>
      </c>
      <c r="E21" s="1" t="s">
        <v>84</v>
      </c>
      <c r="F21" s="1">
        <v>9</v>
      </c>
      <c r="G21" s="1">
        <v>102</v>
      </c>
      <c r="H21" s="1">
        <v>34</v>
      </c>
      <c r="I21" s="2">
        <v>139.84</v>
      </c>
      <c r="J21" s="2">
        <v>31.44</v>
      </c>
      <c r="K21" s="2">
        <f t="shared" si="8"/>
        <v>31.44</v>
      </c>
      <c r="L21" s="2">
        <f t="shared" si="9"/>
        <v>0</v>
      </c>
      <c r="N21" s="4">
        <v>14.14</v>
      </c>
      <c r="O21" s="5">
        <v>27349.200000000001</v>
      </c>
      <c r="P21" s="6">
        <v>15.79</v>
      </c>
      <c r="Q21" s="5">
        <v>26049.71</v>
      </c>
      <c r="R21" s="7">
        <v>1.51</v>
      </c>
      <c r="S21" s="5">
        <v>1479.8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5"/>
        <v>54878.710000000006</v>
      </c>
      <c r="AT21" s="11">
        <f t="shared" si="6"/>
        <v>4.5728003110193249</v>
      </c>
      <c r="AU21" s="5">
        <f t="shared" si="7"/>
        <v>4572.8003110193249</v>
      </c>
    </row>
    <row r="22" spans="1:47" x14ac:dyDescent="0.3">
      <c r="A22" s="1" t="s">
        <v>85</v>
      </c>
      <c r="B22" s="1" t="s">
        <v>86</v>
      </c>
      <c r="C22" s="1" t="s">
        <v>87</v>
      </c>
      <c r="D22" s="1" t="s">
        <v>57</v>
      </c>
      <c r="E22" s="1" t="s">
        <v>65</v>
      </c>
      <c r="F22" s="1">
        <v>9</v>
      </c>
      <c r="G22" s="1">
        <v>102</v>
      </c>
      <c r="H22" s="1">
        <v>34</v>
      </c>
      <c r="I22" s="2">
        <v>3</v>
      </c>
      <c r="J22" s="2">
        <v>0.71</v>
      </c>
      <c r="K22" s="2">
        <f t="shared" si="8"/>
        <v>0.71000000000000008</v>
      </c>
      <c r="L22" s="2">
        <f t="shared" si="9"/>
        <v>0</v>
      </c>
      <c r="Z22" s="9">
        <v>0.04</v>
      </c>
      <c r="AA22" s="5">
        <v>7.0559999999999992</v>
      </c>
      <c r="AB22" s="10">
        <v>0.67</v>
      </c>
      <c r="AC22" s="5">
        <v>103.72320000000001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5"/>
        <v>110.7792</v>
      </c>
      <c r="AT22" s="11">
        <f t="shared" si="6"/>
        <v>9.2307410326239805E-3</v>
      </c>
      <c r="AU22" s="5">
        <f t="shared" si="7"/>
        <v>9.23074103262398</v>
      </c>
    </row>
    <row r="23" spans="1:47" x14ac:dyDescent="0.3">
      <c r="A23" s="1" t="s">
        <v>85</v>
      </c>
      <c r="B23" s="1" t="s">
        <v>86</v>
      </c>
      <c r="C23" s="1" t="s">
        <v>87</v>
      </c>
      <c r="D23" s="1" t="s">
        <v>57</v>
      </c>
      <c r="E23" s="1" t="s">
        <v>71</v>
      </c>
      <c r="F23" s="1">
        <v>9</v>
      </c>
      <c r="G23" s="1">
        <v>102</v>
      </c>
      <c r="H23" s="1">
        <v>34</v>
      </c>
      <c r="I23" s="2">
        <v>3</v>
      </c>
      <c r="J23" s="2">
        <v>1.96</v>
      </c>
      <c r="K23" s="2">
        <f t="shared" si="8"/>
        <v>1.9600000000000002</v>
      </c>
      <c r="L23" s="2">
        <f t="shared" si="9"/>
        <v>0</v>
      </c>
      <c r="R23" s="7">
        <v>0.39</v>
      </c>
      <c r="S23" s="5">
        <v>568.4</v>
      </c>
      <c r="Z23" s="9">
        <v>1</v>
      </c>
      <c r="AA23" s="5">
        <v>174.048</v>
      </c>
      <c r="AB23" s="10">
        <v>0.57000000000000006</v>
      </c>
      <c r="AC23" s="5">
        <v>88.905600000000007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5"/>
        <v>831.35360000000003</v>
      </c>
      <c r="AT23" s="11">
        <f t="shared" si="6"/>
        <v>6.9273020459975007E-2</v>
      </c>
      <c r="AU23" s="5">
        <f t="shared" si="7"/>
        <v>69.273020459975001</v>
      </c>
    </row>
    <row r="24" spans="1:47" x14ac:dyDescent="0.3">
      <c r="A24" s="1" t="s">
        <v>88</v>
      </c>
      <c r="B24" s="1" t="s">
        <v>89</v>
      </c>
      <c r="C24" s="1" t="s">
        <v>90</v>
      </c>
      <c r="D24" s="1" t="s">
        <v>57</v>
      </c>
      <c r="E24" s="1" t="s">
        <v>91</v>
      </c>
      <c r="F24" s="1">
        <v>9</v>
      </c>
      <c r="G24" s="1">
        <v>102</v>
      </c>
      <c r="H24" s="1">
        <v>34</v>
      </c>
      <c r="I24" s="2">
        <v>78.739999999999995</v>
      </c>
      <c r="J24" s="2">
        <v>40.04</v>
      </c>
      <c r="K24" s="2">
        <f t="shared" si="8"/>
        <v>23.840000000000003</v>
      </c>
      <c r="L24" s="2">
        <f t="shared" si="9"/>
        <v>0</v>
      </c>
      <c r="P24" s="6">
        <v>8.39</v>
      </c>
      <c r="Q24" s="5">
        <v>13583.41</v>
      </c>
      <c r="R24" s="7">
        <v>13.21</v>
      </c>
      <c r="S24" s="5">
        <v>12945.8</v>
      </c>
      <c r="T24" s="8">
        <v>2.2400000000000002</v>
      </c>
      <c r="U24" s="5">
        <v>658.56000000000006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5"/>
        <v>27187.77</v>
      </c>
      <c r="AT24" s="11">
        <f t="shared" si="6"/>
        <v>2.2654366896000631</v>
      </c>
      <c r="AU24" s="5">
        <f t="shared" si="7"/>
        <v>2265.4366896000629</v>
      </c>
    </row>
    <row r="25" spans="1:47" x14ac:dyDescent="0.3">
      <c r="A25" s="1" t="s">
        <v>88</v>
      </c>
      <c r="B25" s="1" t="s">
        <v>89</v>
      </c>
      <c r="C25" s="1" t="s">
        <v>90</v>
      </c>
      <c r="D25" s="1" t="s">
        <v>57</v>
      </c>
      <c r="E25" s="1" t="s">
        <v>92</v>
      </c>
      <c r="F25" s="1">
        <v>9</v>
      </c>
      <c r="G25" s="1">
        <v>102</v>
      </c>
      <c r="H25" s="1">
        <v>34</v>
      </c>
      <c r="I25" s="2">
        <v>78.739999999999995</v>
      </c>
      <c r="J25" s="2">
        <v>39.229999999999997</v>
      </c>
      <c r="K25" s="2">
        <f t="shared" si="8"/>
        <v>17.259999999999998</v>
      </c>
      <c r="L25" s="2">
        <f t="shared" si="9"/>
        <v>0</v>
      </c>
      <c r="P25" s="6">
        <v>0.05</v>
      </c>
      <c r="Q25" s="5">
        <v>80.95</v>
      </c>
      <c r="R25" s="7">
        <v>6.97</v>
      </c>
      <c r="S25" s="5">
        <v>6830.5999999999995</v>
      </c>
      <c r="T25" s="8">
        <v>8.35</v>
      </c>
      <c r="U25" s="5">
        <v>2454.9</v>
      </c>
      <c r="AB25" s="10">
        <v>1.89</v>
      </c>
      <c r="AC25" s="5">
        <v>200.0376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5"/>
        <v>9566.4875999999986</v>
      </c>
      <c r="AT25" s="11">
        <f t="shared" si="6"/>
        <v>0.79713312271083825</v>
      </c>
      <c r="AU25" s="5">
        <f t="shared" si="7"/>
        <v>797.13312271083828</v>
      </c>
    </row>
    <row r="26" spans="1:47" x14ac:dyDescent="0.3">
      <c r="A26" s="1" t="s">
        <v>93</v>
      </c>
      <c r="B26" s="1" t="s">
        <v>94</v>
      </c>
      <c r="C26" s="1" t="s">
        <v>95</v>
      </c>
      <c r="D26" s="1" t="s">
        <v>57</v>
      </c>
      <c r="E26" s="1" t="s">
        <v>92</v>
      </c>
      <c r="F26" s="1">
        <v>15</v>
      </c>
      <c r="G26" s="1">
        <v>102</v>
      </c>
      <c r="H26" s="1">
        <v>34</v>
      </c>
      <c r="I26" s="2">
        <v>78</v>
      </c>
      <c r="J26" s="2">
        <v>38.26</v>
      </c>
      <c r="K26" s="2">
        <f t="shared" si="8"/>
        <v>11.530000000000001</v>
      </c>
      <c r="L26" s="2">
        <f t="shared" si="9"/>
        <v>0</v>
      </c>
      <c r="P26" s="6">
        <v>6.17</v>
      </c>
      <c r="Q26" s="5">
        <v>9989.23</v>
      </c>
      <c r="R26" s="7">
        <v>5.29</v>
      </c>
      <c r="S26" s="5">
        <v>5184.2</v>
      </c>
      <c r="T26" s="8">
        <v>7.0000000000000007E-2</v>
      </c>
      <c r="U26" s="5">
        <v>20.58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si="5"/>
        <v>15194.01</v>
      </c>
      <c r="AT26" s="11">
        <f t="shared" si="6"/>
        <v>1.2660496876408125</v>
      </c>
      <c r="AU26" s="5">
        <f t="shared" si="7"/>
        <v>1266.0496876408124</v>
      </c>
    </row>
    <row r="27" spans="1:47" x14ac:dyDescent="0.3">
      <c r="A27" s="1" t="s">
        <v>96</v>
      </c>
      <c r="B27" s="1" t="s">
        <v>97</v>
      </c>
      <c r="C27" s="1" t="s">
        <v>98</v>
      </c>
      <c r="D27" s="1" t="s">
        <v>70</v>
      </c>
      <c r="E27" s="1" t="s">
        <v>60</v>
      </c>
      <c r="F27" s="1">
        <v>15</v>
      </c>
      <c r="G27" s="1">
        <v>102</v>
      </c>
      <c r="H27" s="1">
        <v>34</v>
      </c>
      <c r="I27" s="2">
        <v>86.68</v>
      </c>
      <c r="J27" s="2">
        <v>38.76</v>
      </c>
      <c r="K27" s="2">
        <f t="shared" si="8"/>
        <v>4.2899999999999991</v>
      </c>
      <c r="L27" s="2">
        <f t="shared" si="9"/>
        <v>0</v>
      </c>
      <c r="R27" s="7">
        <v>2.2799999999999998</v>
      </c>
      <c r="S27" s="5">
        <v>2234.4</v>
      </c>
      <c r="T27" s="8">
        <v>2.0099999999999998</v>
      </c>
      <c r="U27" s="5">
        <v>590.93999999999994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5"/>
        <v>2825.34</v>
      </c>
      <c r="AT27" s="11">
        <f t="shared" si="6"/>
        <v>0.23542309268449166</v>
      </c>
      <c r="AU27" s="5">
        <f t="shared" si="7"/>
        <v>235.42309268449165</v>
      </c>
    </row>
    <row r="28" spans="1:47" x14ac:dyDescent="0.3">
      <c r="A28" s="1" t="s">
        <v>99</v>
      </c>
      <c r="B28" s="1" t="s">
        <v>100</v>
      </c>
      <c r="C28" s="1" t="s">
        <v>101</v>
      </c>
      <c r="D28" s="1" t="s">
        <v>102</v>
      </c>
      <c r="E28" s="1" t="s">
        <v>65</v>
      </c>
      <c r="F28" s="1">
        <v>15</v>
      </c>
      <c r="G28" s="1">
        <v>102</v>
      </c>
      <c r="H28" s="1">
        <v>34</v>
      </c>
      <c r="I28" s="2">
        <v>78.28</v>
      </c>
      <c r="J28" s="2">
        <v>0.79</v>
      </c>
      <c r="K28" s="2">
        <f t="shared" si="8"/>
        <v>0.79</v>
      </c>
      <c r="L28" s="2">
        <f t="shared" si="9"/>
        <v>0</v>
      </c>
      <c r="P28" s="6">
        <v>0.01</v>
      </c>
      <c r="Q28" s="5">
        <v>16.190000000000001</v>
      </c>
      <c r="R28" s="7">
        <v>0.14000000000000001</v>
      </c>
      <c r="S28" s="5">
        <v>137.19999999999999</v>
      </c>
      <c r="T28" s="8">
        <v>0.64</v>
      </c>
      <c r="U28" s="5">
        <v>188.16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5"/>
        <v>341.54999999999995</v>
      </c>
      <c r="AT28" s="11">
        <f t="shared" si="6"/>
        <v>2.8459851666131551E-2</v>
      </c>
      <c r="AU28" s="5">
        <f t="shared" si="7"/>
        <v>28.459851666131552</v>
      </c>
    </row>
    <row r="29" spans="1:47" x14ac:dyDescent="0.3">
      <c r="A29" s="1" t="s">
        <v>99</v>
      </c>
      <c r="B29" s="1" t="s">
        <v>100</v>
      </c>
      <c r="C29" s="1" t="s">
        <v>101</v>
      </c>
      <c r="D29" s="1" t="s">
        <v>102</v>
      </c>
      <c r="E29" s="1" t="s">
        <v>84</v>
      </c>
      <c r="F29" s="1">
        <v>15</v>
      </c>
      <c r="G29" s="1">
        <v>102</v>
      </c>
      <c r="H29" s="1">
        <v>34</v>
      </c>
      <c r="I29" s="2">
        <v>78.28</v>
      </c>
      <c r="J29" s="2">
        <v>36.409999999999997</v>
      </c>
      <c r="K29" s="2">
        <f t="shared" si="8"/>
        <v>14.05</v>
      </c>
      <c r="L29" s="2">
        <f t="shared" si="9"/>
        <v>0</v>
      </c>
      <c r="P29" s="6">
        <v>7.14</v>
      </c>
      <c r="Q29" s="5">
        <v>11559.66</v>
      </c>
      <c r="R29" s="7">
        <v>6.37</v>
      </c>
      <c r="S29" s="5">
        <v>6242.6</v>
      </c>
      <c r="T29" s="8">
        <v>0.54</v>
      </c>
      <c r="U29" s="5">
        <v>158.76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5"/>
        <v>17961.02</v>
      </c>
      <c r="AT29" s="11">
        <f t="shared" si="6"/>
        <v>1.4966123992751343</v>
      </c>
      <c r="AU29" s="5">
        <f t="shared" si="7"/>
        <v>1496.6123992751345</v>
      </c>
    </row>
    <row r="30" spans="1:47" x14ac:dyDescent="0.3">
      <c r="A30" s="1" t="s">
        <v>99</v>
      </c>
      <c r="B30" s="1" t="s">
        <v>100</v>
      </c>
      <c r="C30" s="1" t="s">
        <v>101</v>
      </c>
      <c r="D30" s="1" t="s">
        <v>102</v>
      </c>
      <c r="E30" s="1" t="s">
        <v>83</v>
      </c>
      <c r="F30" s="1">
        <v>15</v>
      </c>
      <c r="G30" s="1">
        <v>102</v>
      </c>
      <c r="H30" s="1">
        <v>34</v>
      </c>
      <c r="I30" s="2">
        <v>78.28</v>
      </c>
      <c r="J30" s="2">
        <v>38.81</v>
      </c>
      <c r="K30" s="2">
        <f t="shared" si="8"/>
        <v>38.020000000000003</v>
      </c>
      <c r="L30" s="2">
        <f t="shared" si="9"/>
        <v>0</v>
      </c>
      <c r="P30" s="6">
        <v>14.59</v>
      </c>
      <c r="Q30" s="5">
        <v>23621.21</v>
      </c>
      <c r="R30" s="7">
        <v>18.55</v>
      </c>
      <c r="S30" s="5">
        <v>18179</v>
      </c>
      <c r="T30" s="8">
        <v>4.88</v>
      </c>
      <c r="U30" s="5">
        <v>1434.72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5"/>
        <v>43234.93</v>
      </c>
      <c r="AT30" s="11">
        <f t="shared" si="6"/>
        <v>3.6025755953610927</v>
      </c>
      <c r="AU30" s="5">
        <f t="shared" si="7"/>
        <v>3602.5755953610924</v>
      </c>
    </row>
    <row r="31" spans="1:47" x14ac:dyDescent="0.3">
      <c r="A31" s="1" t="s">
        <v>103</v>
      </c>
      <c r="B31" s="1" t="s">
        <v>104</v>
      </c>
      <c r="C31" s="1" t="s">
        <v>105</v>
      </c>
      <c r="D31" s="1" t="s">
        <v>57</v>
      </c>
      <c r="E31" s="1" t="s">
        <v>65</v>
      </c>
      <c r="F31" s="1">
        <v>15</v>
      </c>
      <c r="G31" s="1">
        <v>102</v>
      </c>
      <c r="H31" s="1">
        <v>34</v>
      </c>
      <c r="I31" s="2">
        <v>75.72</v>
      </c>
      <c r="J31" s="2">
        <v>34.18</v>
      </c>
      <c r="K31" s="2">
        <f t="shared" si="8"/>
        <v>8.91</v>
      </c>
      <c r="L31" s="2">
        <f t="shared" si="9"/>
        <v>0</v>
      </c>
      <c r="P31" s="6">
        <v>2.2799999999999998</v>
      </c>
      <c r="Q31" s="5">
        <v>3691.32</v>
      </c>
      <c r="R31" s="7">
        <v>4.29</v>
      </c>
      <c r="S31" s="5">
        <v>4204.2</v>
      </c>
      <c r="T31" s="8">
        <v>2.34</v>
      </c>
      <c r="U31" s="5">
        <v>687.95999999999992</v>
      </c>
      <c r="AL31" s="5" t="str">
        <f t="shared" ref="AL31:AL54" si="10">IF(AK31&gt;0,AK31*$AL$1,"")</f>
        <v/>
      </c>
      <c r="AN31" s="5" t="str">
        <f t="shared" ref="AN31:AN54" si="11">IF(AM31&gt;0,AM31*$AN$1,"")</f>
        <v/>
      </c>
      <c r="AP31" s="5" t="str">
        <f t="shared" ref="AP31:AP54" si="12">IF(AO31&gt;0,AO31*$AP$1,"")</f>
        <v/>
      </c>
      <c r="AS31" s="5">
        <f t="shared" ref="AS31:AS53" si="13">SUM(O31,Q31,S31,U31,W31,Y31,AA31,AC31,AF31,AH31,AJ31)</f>
        <v>8583.48</v>
      </c>
      <c r="AT31" s="11">
        <f t="shared" si="6"/>
        <v>0.71522344482274003</v>
      </c>
      <c r="AU31" s="5">
        <f t="shared" ref="AU31:AU58" si="14">(AT31/100)*$AU$1</f>
        <v>715.22344482274002</v>
      </c>
    </row>
    <row r="32" spans="1:47" x14ac:dyDescent="0.3">
      <c r="A32" s="1" t="s">
        <v>103</v>
      </c>
      <c r="B32" s="1" t="s">
        <v>104</v>
      </c>
      <c r="C32" s="1" t="s">
        <v>105</v>
      </c>
      <c r="D32" s="1" t="s">
        <v>57</v>
      </c>
      <c r="E32" s="1" t="s">
        <v>84</v>
      </c>
      <c r="F32" s="1">
        <v>15</v>
      </c>
      <c r="G32" s="1">
        <v>102</v>
      </c>
      <c r="H32" s="1">
        <v>34</v>
      </c>
      <c r="I32" s="2">
        <v>75.72</v>
      </c>
      <c r="J32" s="2">
        <v>0.61</v>
      </c>
      <c r="K32" s="2">
        <f t="shared" si="8"/>
        <v>0.22</v>
      </c>
      <c r="L32" s="2">
        <f t="shared" si="9"/>
        <v>0</v>
      </c>
      <c r="P32" s="6">
        <v>0.02</v>
      </c>
      <c r="Q32" s="5">
        <v>32.380000000000003</v>
      </c>
      <c r="R32" s="7">
        <v>0.2</v>
      </c>
      <c r="S32" s="5">
        <v>196</v>
      </c>
      <c r="AL32" s="5" t="str">
        <f t="shared" si="10"/>
        <v/>
      </c>
      <c r="AN32" s="5" t="str">
        <f t="shared" si="11"/>
        <v/>
      </c>
      <c r="AP32" s="5" t="str">
        <f t="shared" si="12"/>
        <v/>
      </c>
      <c r="AS32" s="5">
        <f t="shared" si="13"/>
        <v>228.38</v>
      </c>
      <c r="AT32" s="11">
        <f t="shared" si="6"/>
        <v>1.9029895838123624E-2</v>
      </c>
      <c r="AU32" s="5">
        <f t="shared" si="14"/>
        <v>19.029895838123622</v>
      </c>
    </row>
    <row r="33" spans="1:47" x14ac:dyDescent="0.3">
      <c r="A33" s="1" t="s">
        <v>103</v>
      </c>
      <c r="B33" s="1" t="s">
        <v>104</v>
      </c>
      <c r="C33" s="1" t="s">
        <v>105</v>
      </c>
      <c r="D33" s="1" t="s">
        <v>57</v>
      </c>
      <c r="E33" s="1" t="s">
        <v>71</v>
      </c>
      <c r="F33" s="1">
        <v>15</v>
      </c>
      <c r="G33" s="1">
        <v>102</v>
      </c>
      <c r="H33" s="1">
        <v>34</v>
      </c>
      <c r="I33" s="2">
        <v>75.72</v>
      </c>
      <c r="J33" s="2">
        <v>38.229999999999997</v>
      </c>
      <c r="K33" s="2">
        <f t="shared" si="8"/>
        <v>36.369999999999997</v>
      </c>
      <c r="L33" s="2">
        <f t="shared" si="9"/>
        <v>0</v>
      </c>
      <c r="P33" s="6">
        <v>25.16</v>
      </c>
      <c r="Q33" s="5">
        <v>40734.04</v>
      </c>
      <c r="R33" s="7">
        <v>9.81</v>
      </c>
      <c r="S33" s="5">
        <v>9613.8000000000011</v>
      </c>
      <c r="T33" s="8">
        <v>1.4</v>
      </c>
      <c r="U33" s="5">
        <v>411.6</v>
      </c>
      <c r="AL33" s="5" t="str">
        <f t="shared" si="10"/>
        <v/>
      </c>
      <c r="AN33" s="5" t="str">
        <f t="shared" si="11"/>
        <v/>
      </c>
      <c r="AP33" s="5" t="str">
        <f t="shared" si="12"/>
        <v/>
      </c>
      <c r="AS33" s="5">
        <f t="shared" si="13"/>
        <v>50759.44</v>
      </c>
      <c r="AT33" s="11">
        <f t="shared" si="6"/>
        <v>4.229559751298213</v>
      </c>
      <c r="AU33" s="5">
        <f t="shared" si="14"/>
        <v>4229.5597512982131</v>
      </c>
    </row>
    <row r="34" spans="1:47" x14ac:dyDescent="0.3">
      <c r="A34" s="1" t="s">
        <v>106</v>
      </c>
      <c r="B34" s="1" t="s">
        <v>100</v>
      </c>
      <c r="C34" s="1" t="s">
        <v>101</v>
      </c>
      <c r="D34" s="1" t="s">
        <v>102</v>
      </c>
      <c r="E34" s="1" t="s">
        <v>53</v>
      </c>
      <c r="F34" s="1">
        <v>16</v>
      </c>
      <c r="G34" s="1">
        <v>102</v>
      </c>
      <c r="H34" s="1">
        <v>34</v>
      </c>
      <c r="I34" s="2">
        <v>124.22</v>
      </c>
      <c r="J34" s="2">
        <v>16.309999999999999</v>
      </c>
      <c r="K34" s="2">
        <f t="shared" si="8"/>
        <v>14.61</v>
      </c>
      <c r="L34" s="2">
        <f t="shared" si="9"/>
        <v>0</v>
      </c>
      <c r="P34" s="6">
        <v>10.42</v>
      </c>
      <c r="Q34" s="5">
        <v>16869.98</v>
      </c>
      <c r="R34" s="7">
        <v>4.1900000000000004</v>
      </c>
      <c r="S34" s="5">
        <v>4106.2000000000007</v>
      </c>
      <c r="AL34" s="5" t="str">
        <f t="shared" si="10"/>
        <v/>
      </c>
      <c r="AN34" s="5" t="str">
        <f t="shared" si="11"/>
        <v/>
      </c>
      <c r="AP34" s="5" t="str">
        <f t="shared" si="12"/>
        <v/>
      </c>
      <c r="AS34" s="5">
        <f t="shared" si="13"/>
        <v>20976.18</v>
      </c>
      <c r="AT34" s="11">
        <f t="shared" si="6"/>
        <v>1.747852353453595</v>
      </c>
      <c r="AU34" s="5">
        <f t="shared" si="14"/>
        <v>1747.852353453595</v>
      </c>
    </row>
    <row r="35" spans="1:47" x14ac:dyDescent="0.3">
      <c r="A35" s="1" t="s">
        <v>106</v>
      </c>
      <c r="B35" s="1" t="s">
        <v>100</v>
      </c>
      <c r="C35" s="1" t="s">
        <v>101</v>
      </c>
      <c r="D35" s="1" t="s">
        <v>102</v>
      </c>
      <c r="E35" s="1" t="s">
        <v>61</v>
      </c>
      <c r="F35" s="1">
        <v>16</v>
      </c>
      <c r="G35" s="1">
        <v>102</v>
      </c>
      <c r="H35" s="1">
        <v>34</v>
      </c>
      <c r="I35" s="2">
        <v>124.22</v>
      </c>
      <c r="J35" s="2">
        <v>39.049999999999997</v>
      </c>
      <c r="K35" s="2">
        <f t="shared" si="8"/>
        <v>18.670000000000002</v>
      </c>
      <c r="L35" s="2">
        <f t="shared" si="9"/>
        <v>0</v>
      </c>
      <c r="P35" s="6">
        <v>15.22</v>
      </c>
      <c r="Q35" s="5">
        <v>24641.18</v>
      </c>
      <c r="R35" s="7">
        <v>3.45</v>
      </c>
      <c r="S35" s="5">
        <v>3381</v>
      </c>
      <c r="AL35" s="5" t="str">
        <f t="shared" si="10"/>
        <v/>
      </c>
      <c r="AN35" s="5" t="str">
        <f t="shared" si="11"/>
        <v/>
      </c>
      <c r="AP35" s="5" t="str">
        <f t="shared" si="12"/>
        <v/>
      </c>
      <c r="AS35" s="5">
        <f t="shared" si="13"/>
        <v>28022.18</v>
      </c>
      <c r="AT35" s="11">
        <f t="shared" ref="AT35:AT65" si="15">(AS35/$AS$67)*100</f>
        <v>2.3349643863611136</v>
      </c>
      <c r="AU35" s="5">
        <f t="shared" si="14"/>
        <v>2334.9643863611136</v>
      </c>
    </row>
    <row r="36" spans="1:47" x14ac:dyDescent="0.3">
      <c r="A36" s="1" t="s">
        <v>106</v>
      </c>
      <c r="B36" s="1" t="s">
        <v>100</v>
      </c>
      <c r="C36" s="1" t="s">
        <v>101</v>
      </c>
      <c r="D36" s="1" t="s">
        <v>102</v>
      </c>
      <c r="E36" s="1" t="s">
        <v>75</v>
      </c>
      <c r="F36" s="1">
        <v>16</v>
      </c>
      <c r="G36" s="1">
        <v>102</v>
      </c>
      <c r="H36" s="1">
        <v>34</v>
      </c>
      <c r="I36" s="2">
        <v>124.22</v>
      </c>
      <c r="J36" s="2">
        <v>16.79</v>
      </c>
      <c r="K36" s="2">
        <f t="shared" si="8"/>
        <v>15.35</v>
      </c>
      <c r="L36" s="2">
        <f t="shared" si="9"/>
        <v>0</v>
      </c>
      <c r="P36" s="6">
        <v>2.5</v>
      </c>
      <c r="Q36" s="5">
        <v>4047.5</v>
      </c>
      <c r="R36" s="7">
        <v>12.85</v>
      </c>
      <c r="S36" s="5">
        <v>13658.75</v>
      </c>
      <c r="AL36" s="5" t="str">
        <f t="shared" si="10"/>
        <v/>
      </c>
      <c r="AN36" s="5" t="str">
        <f t="shared" si="11"/>
        <v/>
      </c>
      <c r="AP36" s="5" t="str">
        <f t="shared" si="12"/>
        <v/>
      </c>
      <c r="AS36" s="5">
        <f t="shared" si="13"/>
        <v>17706.25</v>
      </c>
      <c r="AT36" s="11">
        <f t="shared" si="15"/>
        <v>1.4753835413949403</v>
      </c>
      <c r="AU36" s="5">
        <f t="shared" si="14"/>
        <v>1475.3835413949403</v>
      </c>
    </row>
    <row r="37" spans="1:47" x14ac:dyDescent="0.3">
      <c r="A37" s="1" t="s">
        <v>106</v>
      </c>
      <c r="B37" s="1" t="s">
        <v>100</v>
      </c>
      <c r="C37" s="1" t="s">
        <v>101</v>
      </c>
      <c r="D37" s="1" t="s">
        <v>102</v>
      </c>
      <c r="E37" s="1" t="s">
        <v>59</v>
      </c>
      <c r="F37" s="1">
        <v>16</v>
      </c>
      <c r="G37" s="1">
        <v>102</v>
      </c>
      <c r="H37" s="1">
        <v>34</v>
      </c>
      <c r="I37" s="2">
        <v>124.22</v>
      </c>
      <c r="J37" s="2">
        <v>1.61</v>
      </c>
      <c r="K37" s="2">
        <f t="shared" si="8"/>
        <v>7.0000000000000007E-2</v>
      </c>
      <c r="L37" s="2">
        <f t="shared" si="9"/>
        <v>0</v>
      </c>
      <c r="R37" s="7">
        <v>7.0000000000000007E-2</v>
      </c>
      <c r="S37" s="5">
        <v>68.600000000000009</v>
      </c>
      <c r="AL37" s="5" t="str">
        <f t="shared" si="10"/>
        <v/>
      </c>
      <c r="AN37" s="5" t="str">
        <f t="shared" si="11"/>
        <v/>
      </c>
      <c r="AP37" s="5" t="str">
        <f t="shared" si="12"/>
        <v/>
      </c>
      <c r="AS37" s="5">
        <f t="shared" si="13"/>
        <v>68.600000000000009</v>
      </c>
      <c r="AT37" s="11">
        <f t="shared" si="15"/>
        <v>5.7161347512710431E-3</v>
      </c>
      <c r="AU37" s="5">
        <f t="shared" si="14"/>
        <v>5.716134751271043</v>
      </c>
    </row>
    <row r="38" spans="1:47" x14ac:dyDescent="0.3">
      <c r="A38" s="1" t="s">
        <v>107</v>
      </c>
      <c r="B38" s="1" t="s">
        <v>81</v>
      </c>
      <c r="C38" s="1" t="s">
        <v>82</v>
      </c>
      <c r="D38" s="1" t="s">
        <v>57</v>
      </c>
      <c r="E38" s="1" t="s">
        <v>53</v>
      </c>
      <c r="F38" s="1">
        <v>16</v>
      </c>
      <c r="G38" s="1">
        <v>102</v>
      </c>
      <c r="H38" s="1">
        <v>34</v>
      </c>
      <c r="I38" s="2">
        <v>126.5</v>
      </c>
      <c r="J38" s="2">
        <v>22.56</v>
      </c>
      <c r="K38" s="2">
        <f t="shared" si="8"/>
        <v>22.44</v>
      </c>
      <c r="L38" s="2">
        <f t="shared" si="9"/>
        <v>0</v>
      </c>
      <c r="N38" s="4">
        <v>5.53</v>
      </c>
      <c r="O38" s="5">
        <v>10650.78</v>
      </c>
      <c r="P38" s="6">
        <v>16.91</v>
      </c>
      <c r="Q38" s="5">
        <v>27377.29</v>
      </c>
      <c r="AL38" s="5" t="str">
        <f t="shared" si="10"/>
        <v/>
      </c>
      <c r="AN38" s="5" t="str">
        <f t="shared" si="11"/>
        <v/>
      </c>
      <c r="AP38" s="5" t="str">
        <f t="shared" si="12"/>
        <v/>
      </c>
      <c r="AS38" s="5">
        <f t="shared" si="13"/>
        <v>38028.07</v>
      </c>
      <c r="AT38" s="11">
        <f t="shared" si="15"/>
        <v>3.1687109686700845</v>
      </c>
      <c r="AU38" s="5">
        <f t="shared" si="14"/>
        <v>3168.7109686700846</v>
      </c>
    </row>
    <row r="39" spans="1:47" x14ac:dyDescent="0.3">
      <c r="A39" s="1" t="s">
        <v>107</v>
      </c>
      <c r="B39" s="1" t="s">
        <v>81</v>
      </c>
      <c r="C39" s="1" t="s">
        <v>82</v>
      </c>
      <c r="D39" s="1" t="s">
        <v>57</v>
      </c>
      <c r="E39" s="1" t="s">
        <v>108</v>
      </c>
      <c r="F39" s="1">
        <v>16</v>
      </c>
      <c r="G39" s="1">
        <v>102</v>
      </c>
      <c r="H39" s="1">
        <v>34</v>
      </c>
      <c r="I39" s="2">
        <v>126.5</v>
      </c>
      <c r="J39" s="2">
        <v>37.869999999999997</v>
      </c>
      <c r="K39" s="2">
        <f t="shared" si="8"/>
        <v>37.869999999999997</v>
      </c>
      <c r="L39" s="2">
        <f t="shared" si="9"/>
        <v>0</v>
      </c>
      <c r="N39" s="4">
        <v>5.4</v>
      </c>
      <c r="O39" s="5">
        <v>11286.36</v>
      </c>
      <c r="P39" s="6">
        <v>32.47</v>
      </c>
      <c r="Q39" s="5">
        <v>60550.6</v>
      </c>
      <c r="AL39" s="5" t="str">
        <f t="shared" si="10"/>
        <v/>
      </c>
      <c r="AN39" s="5" t="str">
        <f t="shared" si="11"/>
        <v/>
      </c>
      <c r="AP39" s="5" t="str">
        <f t="shared" si="12"/>
        <v/>
      </c>
      <c r="AS39" s="5">
        <f t="shared" si="13"/>
        <v>71836.959999999992</v>
      </c>
      <c r="AT39" s="11">
        <f t="shared" si="15"/>
        <v>5.9858563189747489</v>
      </c>
      <c r="AU39" s="5">
        <f t="shared" si="14"/>
        <v>5985.8563189747492</v>
      </c>
    </row>
    <row r="40" spans="1:47" x14ac:dyDescent="0.3">
      <c r="A40" s="1" t="s">
        <v>107</v>
      </c>
      <c r="B40" s="1" t="s">
        <v>81</v>
      </c>
      <c r="C40" s="1" t="s">
        <v>82</v>
      </c>
      <c r="D40" s="1" t="s">
        <v>57</v>
      </c>
      <c r="E40" s="1" t="s">
        <v>109</v>
      </c>
      <c r="F40" s="1">
        <v>16</v>
      </c>
      <c r="G40" s="1">
        <v>102</v>
      </c>
      <c r="H40" s="1">
        <v>34</v>
      </c>
      <c r="I40" s="2">
        <v>126.5</v>
      </c>
      <c r="J40" s="2">
        <v>37.03</v>
      </c>
      <c r="K40" s="2">
        <f t="shared" si="8"/>
        <v>31.49</v>
      </c>
      <c r="L40" s="2">
        <f t="shared" si="9"/>
        <v>0</v>
      </c>
      <c r="N40" s="4">
        <v>12.34</v>
      </c>
      <c r="O40" s="5">
        <v>23766.84</v>
      </c>
      <c r="P40" s="6">
        <v>19.149999999999999</v>
      </c>
      <c r="Q40" s="5">
        <v>31003.85</v>
      </c>
      <c r="AL40" s="5" t="str">
        <f t="shared" si="10"/>
        <v/>
      </c>
      <c r="AN40" s="5" t="str">
        <f t="shared" si="11"/>
        <v/>
      </c>
      <c r="AP40" s="5" t="str">
        <f t="shared" si="12"/>
        <v/>
      </c>
      <c r="AS40" s="5">
        <f t="shared" si="13"/>
        <v>54770.69</v>
      </c>
      <c r="AT40" s="11">
        <f t="shared" si="15"/>
        <v>4.5637994819255594</v>
      </c>
      <c r="AU40" s="5">
        <f t="shared" si="14"/>
        <v>4563.7994819255591</v>
      </c>
    </row>
    <row r="41" spans="1:47" x14ac:dyDescent="0.3">
      <c r="A41" s="1" t="s">
        <v>107</v>
      </c>
      <c r="B41" s="1" t="s">
        <v>81</v>
      </c>
      <c r="C41" s="1" t="s">
        <v>82</v>
      </c>
      <c r="D41" s="1" t="s">
        <v>57</v>
      </c>
      <c r="E41" s="1" t="s">
        <v>75</v>
      </c>
      <c r="F41" s="1">
        <v>16</v>
      </c>
      <c r="G41" s="1">
        <v>102</v>
      </c>
      <c r="H41" s="1">
        <v>34</v>
      </c>
      <c r="I41" s="2">
        <v>126.5</v>
      </c>
      <c r="J41" s="2">
        <v>23.31</v>
      </c>
      <c r="K41" s="2">
        <f t="shared" si="8"/>
        <v>23.310000000000002</v>
      </c>
      <c r="L41" s="2">
        <f t="shared" si="9"/>
        <v>0</v>
      </c>
      <c r="P41" s="6">
        <v>18.87</v>
      </c>
      <c r="Q41" s="5">
        <v>34164.947499999987</v>
      </c>
      <c r="R41" s="7">
        <v>4.4400000000000004</v>
      </c>
      <c r="S41" s="5">
        <v>5262.6</v>
      </c>
      <c r="AL41" s="5" t="str">
        <f t="shared" si="10"/>
        <v/>
      </c>
      <c r="AN41" s="5" t="str">
        <f t="shared" si="11"/>
        <v/>
      </c>
      <c r="AP41" s="5" t="str">
        <f t="shared" si="12"/>
        <v/>
      </c>
      <c r="AS41" s="5">
        <f t="shared" si="13"/>
        <v>39427.547499999986</v>
      </c>
      <c r="AT41" s="11">
        <f t="shared" si="15"/>
        <v>3.2853232423052421</v>
      </c>
      <c r="AU41" s="5">
        <f t="shared" si="14"/>
        <v>3285.3232423052423</v>
      </c>
    </row>
    <row r="42" spans="1:47" x14ac:dyDescent="0.3">
      <c r="A42" s="1" t="s">
        <v>110</v>
      </c>
      <c r="B42" s="1" t="s">
        <v>55</v>
      </c>
      <c r="C42" s="1" t="s">
        <v>56</v>
      </c>
      <c r="D42" s="1" t="s">
        <v>57</v>
      </c>
      <c r="E42" s="1" t="s">
        <v>91</v>
      </c>
      <c r="F42" s="1">
        <v>16</v>
      </c>
      <c r="G42" s="1">
        <v>102</v>
      </c>
      <c r="H42" s="1">
        <v>34</v>
      </c>
      <c r="I42" s="2">
        <v>234.1</v>
      </c>
      <c r="J42" s="2">
        <v>39.82</v>
      </c>
      <c r="K42" s="2">
        <f t="shared" si="8"/>
        <v>39.35</v>
      </c>
      <c r="L42" s="2">
        <f t="shared" si="9"/>
        <v>0</v>
      </c>
      <c r="P42" s="6">
        <v>2.63</v>
      </c>
      <c r="Q42" s="5">
        <v>5322.4624999999996</v>
      </c>
      <c r="R42" s="7">
        <v>36.72</v>
      </c>
      <c r="S42" s="5">
        <v>44982</v>
      </c>
      <c r="AL42" s="5" t="str">
        <f t="shared" si="10"/>
        <v/>
      </c>
      <c r="AN42" s="5" t="str">
        <f t="shared" si="11"/>
        <v/>
      </c>
      <c r="AP42" s="5" t="str">
        <f t="shared" si="12"/>
        <v/>
      </c>
      <c r="AS42" s="5">
        <f t="shared" si="13"/>
        <v>50304.462500000001</v>
      </c>
      <c r="AT42" s="11">
        <f t="shared" si="15"/>
        <v>4.1916484874673614</v>
      </c>
      <c r="AU42" s="5">
        <f t="shared" si="14"/>
        <v>4191.6484874673615</v>
      </c>
    </row>
    <row r="43" spans="1:47" x14ac:dyDescent="0.3">
      <c r="A43" s="1" t="s">
        <v>110</v>
      </c>
      <c r="B43" s="1" t="s">
        <v>55</v>
      </c>
      <c r="C43" s="1" t="s">
        <v>56</v>
      </c>
      <c r="D43" s="1" t="s">
        <v>57</v>
      </c>
      <c r="E43" s="1" t="s">
        <v>84</v>
      </c>
      <c r="F43" s="1">
        <v>16</v>
      </c>
      <c r="G43" s="1">
        <v>102</v>
      </c>
      <c r="H43" s="1">
        <v>34</v>
      </c>
      <c r="I43" s="2">
        <v>234.1</v>
      </c>
      <c r="J43" s="2">
        <v>40</v>
      </c>
      <c r="K43" s="2">
        <f t="shared" si="8"/>
        <v>3.49</v>
      </c>
      <c r="L43" s="2">
        <f t="shared" si="9"/>
        <v>0</v>
      </c>
      <c r="R43" s="7">
        <v>3.49</v>
      </c>
      <c r="S43" s="5">
        <v>4275.25</v>
      </c>
      <c r="AL43" s="5" t="str">
        <f t="shared" si="10"/>
        <v/>
      </c>
      <c r="AN43" s="5" t="str">
        <f t="shared" si="11"/>
        <v/>
      </c>
      <c r="AP43" s="5" t="str">
        <f t="shared" si="12"/>
        <v/>
      </c>
      <c r="AS43" s="5">
        <f t="shared" si="13"/>
        <v>4275.25</v>
      </c>
      <c r="AT43" s="11">
        <f t="shared" si="15"/>
        <v>0.35623768360599889</v>
      </c>
      <c r="AU43" s="5">
        <f t="shared" si="14"/>
        <v>356.23768360599888</v>
      </c>
    </row>
    <row r="44" spans="1:47" x14ac:dyDescent="0.3">
      <c r="A44" s="1" t="s">
        <v>110</v>
      </c>
      <c r="B44" s="1" t="s">
        <v>55</v>
      </c>
      <c r="C44" s="1" t="s">
        <v>56</v>
      </c>
      <c r="D44" s="1" t="s">
        <v>57</v>
      </c>
      <c r="E44" s="1" t="s">
        <v>111</v>
      </c>
      <c r="F44" s="1">
        <v>16</v>
      </c>
      <c r="G44" s="1">
        <v>102</v>
      </c>
      <c r="H44" s="1">
        <v>34</v>
      </c>
      <c r="I44" s="2">
        <v>234.1</v>
      </c>
      <c r="J44" s="2">
        <v>31.82</v>
      </c>
      <c r="K44" s="2">
        <f t="shared" si="8"/>
        <v>30.759999999999998</v>
      </c>
      <c r="L44" s="2">
        <f t="shared" si="9"/>
        <v>0</v>
      </c>
      <c r="R44" s="7">
        <v>29</v>
      </c>
      <c r="S44" s="5">
        <v>39582.199999999997</v>
      </c>
      <c r="T44" s="8">
        <v>1.58</v>
      </c>
      <c r="U44" s="5">
        <v>598.29</v>
      </c>
      <c r="Z44" s="9">
        <v>0.18</v>
      </c>
      <c r="AA44" s="5">
        <v>32.927999999999997</v>
      </c>
      <c r="AL44" s="5" t="str">
        <f t="shared" si="10"/>
        <v/>
      </c>
      <c r="AN44" s="5" t="str">
        <f t="shared" si="11"/>
        <v/>
      </c>
      <c r="AP44" s="5" t="str">
        <f t="shared" si="12"/>
        <v/>
      </c>
      <c r="AS44" s="5">
        <f t="shared" si="13"/>
        <v>40213.417999999998</v>
      </c>
      <c r="AT44" s="11">
        <f t="shared" si="15"/>
        <v>3.3508063571018725</v>
      </c>
      <c r="AU44" s="5">
        <f t="shared" si="14"/>
        <v>3350.8063571018724</v>
      </c>
    </row>
    <row r="45" spans="1:47" x14ac:dyDescent="0.3">
      <c r="A45" s="1" t="s">
        <v>110</v>
      </c>
      <c r="B45" s="1" t="s">
        <v>55</v>
      </c>
      <c r="C45" s="1" t="s">
        <v>56</v>
      </c>
      <c r="D45" s="1" t="s">
        <v>57</v>
      </c>
      <c r="E45" s="1" t="s">
        <v>112</v>
      </c>
      <c r="F45" s="1">
        <v>16</v>
      </c>
      <c r="G45" s="1">
        <v>102</v>
      </c>
      <c r="H45" s="1">
        <v>34</v>
      </c>
      <c r="I45" s="2">
        <v>234.1</v>
      </c>
      <c r="J45" s="2">
        <v>37.72</v>
      </c>
      <c r="K45" s="2">
        <f t="shared" si="8"/>
        <v>37.72</v>
      </c>
      <c r="L45" s="2">
        <f t="shared" si="9"/>
        <v>0</v>
      </c>
      <c r="P45" s="6">
        <v>10.93</v>
      </c>
      <c r="Q45" s="5">
        <v>23552.4025</v>
      </c>
      <c r="R45" s="7">
        <v>26.79</v>
      </c>
      <c r="S45" s="5">
        <v>34238.75</v>
      </c>
      <c r="AL45" s="5" t="str">
        <f t="shared" si="10"/>
        <v/>
      </c>
      <c r="AN45" s="5" t="str">
        <f t="shared" si="11"/>
        <v/>
      </c>
      <c r="AP45" s="5" t="str">
        <f t="shared" si="12"/>
        <v/>
      </c>
      <c r="AS45" s="5">
        <f t="shared" si="13"/>
        <v>57791.152499999997</v>
      </c>
      <c r="AT45" s="11">
        <f t="shared" si="15"/>
        <v>4.8154812699891307</v>
      </c>
      <c r="AU45" s="5">
        <f t="shared" si="14"/>
        <v>4815.4812699891309</v>
      </c>
    </row>
    <row r="46" spans="1:47" x14ac:dyDescent="0.3">
      <c r="A46" s="1" t="s">
        <v>110</v>
      </c>
      <c r="B46" s="1" t="s">
        <v>55</v>
      </c>
      <c r="C46" s="1" t="s">
        <v>56</v>
      </c>
      <c r="D46" s="1" t="s">
        <v>57</v>
      </c>
      <c r="E46" s="1" t="s">
        <v>92</v>
      </c>
      <c r="F46" s="1">
        <v>16</v>
      </c>
      <c r="G46" s="1">
        <v>102</v>
      </c>
      <c r="H46" s="1">
        <v>34</v>
      </c>
      <c r="I46" s="2">
        <v>234.1</v>
      </c>
      <c r="J46" s="2">
        <v>38.75</v>
      </c>
      <c r="K46" s="2">
        <f t="shared" si="8"/>
        <v>16.13</v>
      </c>
      <c r="L46" s="2">
        <f t="shared" si="9"/>
        <v>0</v>
      </c>
      <c r="R46" s="7">
        <v>14</v>
      </c>
      <c r="S46" s="5">
        <v>17150</v>
      </c>
      <c r="T46" s="8">
        <v>2.13</v>
      </c>
      <c r="U46" s="5">
        <v>782.77499999999998</v>
      </c>
      <c r="AL46" s="5" t="str">
        <f t="shared" si="10"/>
        <v/>
      </c>
      <c r="AN46" s="5" t="str">
        <f t="shared" si="11"/>
        <v/>
      </c>
      <c r="AP46" s="5" t="str">
        <f t="shared" si="12"/>
        <v/>
      </c>
      <c r="AS46" s="5">
        <f t="shared" si="13"/>
        <v>17932.775000000001</v>
      </c>
      <c r="AT46" s="11">
        <f t="shared" si="15"/>
        <v>1.494258868283157</v>
      </c>
      <c r="AU46" s="5">
        <f t="shared" si="14"/>
        <v>1494.258868283157</v>
      </c>
    </row>
    <row r="47" spans="1:47" x14ac:dyDescent="0.3">
      <c r="A47" s="1" t="s">
        <v>113</v>
      </c>
      <c r="B47" s="1" t="s">
        <v>114</v>
      </c>
      <c r="C47" s="1" t="s">
        <v>115</v>
      </c>
      <c r="D47" s="1" t="s">
        <v>57</v>
      </c>
      <c r="E47" s="1" t="s">
        <v>111</v>
      </c>
      <c r="F47" s="1">
        <v>16</v>
      </c>
      <c r="G47" s="1">
        <v>102</v>
      </c>
      <c r="H47" s="1">
        <v>34</v>
      </c>
      <c r="I47" s="2">
        <v>5.9</v>
      </c>
      <c r="J47" s="2">
        <v>4.8499999999999996</v>
      </c>
      <c r="K47" s="2">
        <f t="shared" si="8"/>
        <v>4.83</v>
      </c>
      <c r="L47" s="2">
        <f t="shared" si="9"/>
        <v>0</v>
      </c>
      <c r="Z47" s="9">
        <v>3.01</v>
      </c>
      <c r="AA47" s="5">
        <v>598.87800000000004</v>
      </c>
      <c r="AB47" s="10">
        <v>1.82</v>
      </c>
      <c r="AC47" s="5">
        <v>329.16239999999999</v>
      </c>
      <c r="AL47" s="5" t="str">
        <f t="shared" si="10"/>
        <v/>
      </c>
      <c r="AN47" s="5" t="str">
        <f t="shared" si="11"/>
        <v/>
      </c>
      <c r="AP47" s="5" t="str">
        <f t="shared" si="12"/>
        <v/>
      </c>
      <c r="AS47" s="5">
        <f t="shared" si="13"/>
        <v>928.04040000000009</v>
      </c>
      <c r="AT47" s="11">
        <f t="shared" si="15"/>
        <v>7.7329504096552176E-2</v>
      </c>
      <c r="AU47" s="5">
        <f t="shared" si="14"/>
        <v>77.329504096552185</v>
      </c>
    </row>
    <row r="48" spans="1:47" x14ac:dyDescent="0.3">
      <c r="A48" s="1" t="s">
        <v>116</v>
      </c>
      <c r="B48" s="1" t="s">
        <v>117</v>
      </c>
      <c r="C48" s="1" t="s">
        <v>118</v>
      </c>
      <c r="D48" s="1" t="s">
        <v>57</v>
      </c>
      <c r="E48" s="1" t="s">
        <v>109</v>
      </c>
      <c r="F48" s="1">
        <v>17</v>
      </c>
      <c r="G48" s="1">
        <v>102</v>
      </c>
      <c r="H48" s="1">
        <v>34</v>
      </c>
      <c r="I48" s="2">
        <v>115</v>
      </c>
      <c r="J48" s="2">
        <v>36.729999999999997</v>
      </c>
      <c r="K48" s="2">
        <f t="shared" si="8"/>
        <v>10.26</v>
      </c>
      <c r="L48" s="2">
        <f t="shared" si="9"/>
        <v>0</v>
      </c>
      <c r="R48" s="7">
        <v>2.78</v>
      </c>
      <c r="S48" s="5">
        <v>4767.7</v>
      </c>
      <c r="T48" s="8">
        <v>7.48</v>
      </c>
      <c r="U48" s="5">
        <v>3848.46</v>
      </c>
      <c r="AL48" s="5" t="str">
        <f t="shared" si="10"/>
        <v/>
      </c>
      <c r="AN48" s="5" t="str">
        <f t="shared" si="11"/>
        <v/>
      </c>
      <c r="AP48" s="5" t="str">
        <f t="shared" si="12"/>
        <v/>
      </c>
      <c r="AS48" s="5">
        <f t="shared" si="13"/>
        <v>8616.16</v>
      </c>
      <c r="AT48" s="11">
        <f t="shared" si="15"/>
        <v>0.71794652475964293</v>
      </c>
      <c r="AU48" s="5">
        <f t="shared" si="14"/>
        <v>717.9465247596429</v>
      </c>
    </row>
    <row r="49" spans="1:47" x14ac:dyDescent="0.3">
      <c r="A49" s="1" t="s">
        <v>119</v>
      </c>
      <c r="B49" s="1" t="s">
        <v>120</v>
      </c>
      <c r="C49" s="1" t="s">
        <v>121</v>
      </c>
      <c r="D49" s="1" t="s">
        <v>57</v>
      </c>
      <c r="E49" s="1" t="s">
        <v>112</v>
      </c>
      <c r="F49" s="1">
        <v>17</v>
      </c>
      <c r="G49" s="1">
        <v>102</v>
      </c>
      <c r="H49" s="1">
        <v>34</v>
      </c>
      <c r="I49" s="2">
        <v>74.77</v>
      </c>
      <c r="J49" s="2">
        <v>37.68</v>
      </c>
      <c r="K49" s="2">
        <f t="shared" si="8"/>
        <v>8.33</v>
      </c>
      <c r="L49" s="2">
        <f t="shared" si="9"/>
        <v>0</v>
      </c>
      <c r="T49" s="8">
        <v>8.33</v>
      </c>
      <c r="U49" s="5">
        <v>2449.02</v>
      </c>
      <c r="AL49" s="5" t="str">
        <f t="shared" si="10"/>
        <v/>
      </c>
      <c r="AN49" s="5" t="str">
        <f t="shared" si="11"/>
        <v/>
      </c>
      <c r="AP49" s="5" t="str">
        <f t="shared" si="12"/>
        <v/>
      </c>
      <c r="AS49" s="5">
        <f t="shared" si="13"/>
        <v>2449.02</v>
      </c>
      <c r="AT49" s="11">
        <f t="shared" si="15"/>
        <v>0.20406601062037621</v>
      </c>
      <c r="AU49" s="5">
        <f t="shared" si="14"/>
        <v>204.0660106203762</v>
      </c>
    </row>
    <row r="50" spans="1:47" x14ac:dyDescent="0.3">
      <c r="A50" s="1" t="s">
        <v>122</v>
      </c>
      <c r="B50" s="1" t="s">
        <v>104</v>
      </c>
      <c r="C50" s="1" t="s">
        <v>105</v>
      </c>
      <c r="D50" s="1" t="s">
        <v>57</v>
      </c>
      <c r="E50" s="1" t="s">
        <v>108</v>
      </c>
      <c r="F50" s="1">
        <v>22</v>
      </c>
      <c r="G50" s="1">
        <v>102</v>
      </c>
      <c r="H50" s="1">
        <v>34</v>
      </c>
      <c r="I50" s="2">
        <v>75.5</v>
      </c>
      <c r="J50" s="2">
        <v>34.700000000000003</v>
      </c>
      <c r="K50" s="2">
        <f t="shared" si="8"/>
        <v>0.19</v>
      </c>
      <c r="L50" s="2">
        <f t="shared" si="9"/>
        <v>0</v>
      </c>
      <c r="P50" s="6">
        <v>0.19</v>
      </c>
      <c r="Q50" s="5">
        <v>307.61</v>
      </c>
      <c r="AL50" s="5" t="str">
        <f t="shared" si="10"/>
        <v/>
      </c>
      <c r="AN50" s="5" t="str">
        <f t="shared" si="11"/>
        <v/>
      </c>
      <c r="AP50" s="5" t="str">
        <f t="shared" si="12"/>
        <v/>
      </c>
      <c r="AS50" s="5">
        <f t="shared" si="13"/>
        <v>307.61</v>
      </c>
      <c r="AT50" s="11">
        <f t="shared" si="15"/>
        <v>2.5631781499103289E-2</v>
      </c>
      <c r="AU50" s="5">
        <f t="shared" si="14"/>
        <v>25.631781499103287</v>
      </c>
    </row>
    <row r="51" spans="1:47" x14ac:dyDescent="0.3">
      <c r="A51" s="1" t="s">
        <v>123</v>
      </c>
      <c r="B51" s="1" t="s">
        <v>124</v>
      </c>
      <c r="C51" s="1" t="s">
        <v>125</v>
      </c>
      <c r="D51" s="1" t="s">
        <v>70</v>
      </c>
      <c r="E51" s="1" t="s">
        <v>108</v>
      </c>
      <c r="F51" s="1">
        <v>22</v>
      </c>
      <c r="G51" s="1">
        <v>102</v>
      </c>
      <c r="H51" s="1">
        <v>34</v>
      </c>
      <c r="I51" s="2">
        <v>4.5</v>
      </c>
      <c r="J51" s="2">
        <v>4.2300000000000004</v>
      </c>
      <c r="K51" s="2">
        <f t="shared" si="8"/>
        <v>1.1100000000000001</v>
      </c>
      <c r="L51" s="2">
        <f t="shared" si="9"/>
        <v>0</v>
      </c>
      <c r="P51" s="6">
        <v>0.01</v>
      </c>
      <c r="Q51" s="5">
        <v>16.190000000000001</v>
      </c>
      <c r="AB51" s="10">
        <v>1.1000000000000001</v>
      </c>
      <c r="AC51" s="5">
        <v>116.42400000000001</v>
      </c>
      <c r="AL51" s="5" t="str">
        <f t="shared" si="10"/>
        <v/>
      </c>
      <c r="AN51" s="5" t="str">
        <f t="shared" si="11"/>
        <v/>
      </c>
      <c r="AP51" s="5" t="str">
        <f t="shared" si="12"/>
        <v/>
      </c>
      <c r="AS51" s="5">
        <f t="shared" si="13"/>
        <v>132.614</v>
      </c>
      <c r="AT51" s="11">
        <f t="shared" si="15"/>
        <v>1.1050138395117464E-2</v>
      </c>
      <c r="AU51" s="5">
        <f t="shared" si="14"/>
        <v>11.050138395117465</v>
      </c>
    </row>
    <row r="52" spans="1:47" x14ac:dyDescent="0.3">
      <c r="A52" s="1" t="s">
        <v>126</v>
      </c>
      <c r="B52" s="1" t="s">
        <v>104</v>
      </c>
      <c r="C52" s="1" t="s">
        <v>105</v>
      </c>
      <c r="D52" s="1" t="s">
        <v>57</v>
      </c>
      <c r="E52" s="1" t="s">
        <v>112</v>
      </c>
      <c r="F52" s="1">
        <v>22</v>
      </c>
      <c r="G52" s="1">
        <v>102</v>
      </c>
      <c r="H52" s="1">
        <v>34</v>
      </c>
      <c r="I52" s="2">
        <v>160</v>
      </c>
      <c r="J52" s="2">
        <v>39.07</v>
      </c>
      <c r="K52" s="2">
        <f t="shared" si="8"/>
        <v>15.02</v>
      </c>
      <c r="L52" s="2">
        <f t="shared" si="9"/>
        <v>1.19</v>
      </c>
      <c r="P52" s="6">
        <v>14.87</v>
      </c>
      <c r="Q52" s="5">
        <v>24074.53</v>
      </c>
      <c r="AB52" s="10">
        <v>0.15</v>
      </c>
      <c r="AC52" s="5">
        <v>15.875999999999999</v>
      </c>
      <c r="AL52" s="5" t="str">
        <f t="shared" si="10"/>
        <v/>
      </c>
      <c r="AM52" s="3">
        <v>0.48</v>
      </c>
      <c r="AN52" s="5">
        <f t="shared" si="11"/>
        <v>3467.04</v>
      </c>
      <c r="AP52" s="5" t="str">
        <f t="shared" si="12"/>
        <v/>
      </c>
      <c r="AQ52" s="2">
        <v>0.71</v>
      </c>
      <c r="AS52" s="5">
        <f t="shared" si="13"/>
        <v>24090.405999999999</v>
      </c>
      <c r="AT52" s="11">
        <f t="shared" si="15"/>
        <v>2.0073470394872945</v>
      </c>
      <c r="AU52" s="5">
        <f t="shared" si="14"/>
        <v>2007.3470394872945</v>
      </c>
    </row>
    <row r="53" spans="1:47" x14ac:dyDescent="0.3">
      <c r="A53" s="1" t="s">
        <v>126</v>
      </c>
      <c r="B53" s="1" t="s">
        <v>104</v>
      </c>
      <c r="C53" s="1" t="s">
        <v>105</v>
      </c>
      <c r="D53" s="1" t="s">
        <v>57</v>
      </c>
      <c r="E53" s="1" t="s">
        <v>111</v>
      </c>
      <c r="F53" s="1">
        <v>22</v>
      </c>
      <c r="G53" s="1">
        <v>102</v>
      </c>
      <c r="H53" s="1">
        <v>34</v>
      </c>
      <c r="I53" s="2">
        <v>160</v>
      </c>
      <c r="J53" s="2">
        <v>38.049999999999997</v>
      </c>
      <c r="K53" s="2">
        <f t="shared" si="8"/>
        <v>0.25</v>
      </c>
      <c r="L53" s="2">
        <f t="shared" si="9"/>
        <v>0</v>
      </c>
      <c r="P53" s="6">
        <v>0.25</v>
      </c>
      <c r="Q53" s="5">
        <v>404.75</v>
      </c>
      <c r="AL53" s="5" t="str">
        <f t="shared" si="10"/>
        <v/>
      </c>
      <c r="AN53" s="5" t="str">
        <f t="shared" si="11"/>
        <v/>
      </c>
      <c r="AP53" s="5" t="str">
        <f t="shared" si="12"/>
        <v/>
      </c>
      <c r="AS53" s="5">
        <f t="shared" si="13"/>
        <v>404.75</v>
      </c>
      <c r="AT53" s="11">
        <f t="shared" si="15"/>
        <v>3.3726028288293797E-2</v>
      </c>
      <c r="AU53" s="5">
        <f t="shared" si="14"/>
        <v>33.726028288293797</v>
      </c>
    </row>
    <row r="54" spans="1:47" x14ac:dyDescent="0.3">
      <c r="A54" s="1" t="s">
        <v>132</v>
      </c>
      <c r="B54" s="1" t="s">
        <v>141</v>
      </c>
      <c r="C54" s="1" t="s">
        <v>142</v>
      </c>
      <c r="D54" s="1" t="s">
        <v>143</v>
      </c>
      <c r="E54" s="1" t="s">
        <v>65</v>
      </c>
      <c r="F54" s="1">
        <v>15</v>
      </c>
      <c r="G54" s="1">
        <v>102</v>
      </c>
      <c r="H54" s="1">
        <v>34</v>
      </c>
      <c r="J54" s="2">
        <v>2.73</v>
      </c>
      <c r="K54" s="2">
        <f t="shared" si="8"/>
        <v>2.12</v>
      </c>
      <c r="L54" s="2">
        <f t="shared" si="9"/>
        <v>0</v>
      </c>
      <c r="P54" s="6">
        <v>0.93</v>
      </c>
      <c r="Q54" s="5">
        <v>1505.67</v>
      </c>
      <c r="R54" s="7">
        <v>0.7</v>
      </c>
      <c r="S54" s="5">
        <v>686</v>
      </c>
      <c r="T54" s="8">
        <v>0.49</v>
      </c>
      <c r="U54" s="5">
        <v>144.06</v>
      </c>
      <c r="AL54" s="5" t="str">
        <f t="shared" si="10"/>
        <v/>
      </c>
      <c r="AN54" s="5" t="str">
        <f t="shared" si="11"/>
        <v/>
      </c>
      <c r="AP54" s="5" t="str">
        <f t="shared" si="12"/>
        <v/>
      </c>
      <c r="AS54" s="5">
        <f>SUM(O54,Q54,S54,U54,W54,Y54,AA54,AC54,AF54,AH54,AJ54)</f>
        <v>2335.73</v>
      </c>
      <c r="AT54" s="11">
        <f t="shared" si="15"/>
        <v>0.19462605572283254</v>
      </c>
      <c r="AU54" s="5">
        <f t="shared" si="14"/>
        <v>194.62605572283255</v>
      </c>
    </row>
    <row r="55" spans="1:47" x14ac:dyDescent="0.3">
      <c r="A55" s="1" t="s">
        <v>132</v>
      </c>
      <c r="B55" s="1" t="s">
        <v>141</v>
      </c>
      <c r="C55" s="1" t="s">
        <v>142</v>
      </c>
      <c r="D55" s="1" t="s">
        <v>143</v>
      </c>
      <c r="E55" s="1" t="s">
        <v>84</v>
      </c>
      <c r="F55" s="1">
        <v>15</v>
      </c>
      <c r="G55" s="1">
        <v>102</v>
      </c>
      <c r="H55" s="1">
        <v>34</v>
      </c>
      <c r="J55" s="2">
        <v>2.64</v>
      </c>
      <c r="K55" s="2">
        <f t="shared" si="8"/>
        <v>1.78</v>
      </c>
      <c r="L55" s="2">
        <f t="shared" si="9"/>
        <v>0</v>
      </c>
      <c r="P55" s="6">
        <v>1.24</v>
      </c>
      <c r="Q55" s="5">
        <v>2007.56</v>
      </c>
      <c r="R55" s="7">
        <v>0.54</v>
      </c>
      <c r="S55" s="5">
        <v>529.20000000000005</v>
      </c>
      <c r="AL55" s="5" t="str">
        <f t="shared" ref="AL55:AL58" si="16">IF(AK55&gt;0,AK55*$AL$1,"")</f>
        <v/>
      </c>
      <c r="AN55" s="5" t="str">
        <f t="shared" ref="AN55:AN58" si="17">IF(AM55&gt;0,AM55*$AN$1,"")</f>
        <v/>
      </c>
      <c r="AP55" s="5" t="str">
        <f t="shared" ref="AP55:AP58" si="18">IF(AO55&gt;0,AO55*$AP$1,"")</f>
        <v/>
      </c>
      <c r="AS55" s="5">
        <f>SUM(O55,Q55,S55,U55,W55,Y55,AA55,AC55,AF55,AH55,AJ55)</f>
        <v>2536.7600000000002</v>
      </c>
      <c r="AT55" s="11">
        <f t="shared" si="15"/>
        <v>0.21137699696259959</v>
      </c>
      <c r="AU55" s="5">
        <f t="shared" si="14"/>
        <v>211.37699696259961</v>
      </c>
    </row>
    <row r="56" spans="1:47" x14ac:dyDescent="0.3">
      <c r="A56" s="1" t="s">
        <v>132</v>
      </c>
      <c r="B56" s="1" t="s">
        <v>141</v>
      </c>
      <c r="C56" s="1" t="s">
        <v>142</v>
      </c>
      <c r="D56" s="1" t="s">
        <v>143</v>
      </c>
      <c r="E56" s="1" t="s">
        <v>71</v>
      </c>
      <c r="F56" s="1">
        <v>15</v>
      </c>
      <c r="G56" s="1">
        <v>102</v>
      </c>
      <c r="H56" s="1">
        <v>34</v>
      </c>
      <c r="J56" s="2">
        <v>0.37</v>
      </c>
      <c r="K56" s="2">
        <f t="shared" si="8"/>
        <v>0.37</v>
      </c>
      <c r="L56" s="2">
        <f t="shared" si="9"/>
        <v>0</v>
      </c>
      <c r="P56" s="6">
        <v>0.37</v>
      </c>
      <c r="Q56" s="5">
        <v>599.03</v>
      </c>
      <c r="AL56" s="5" t="str">
        <f t="shared" si="16"/>
        <v/>
      </c>
      <c r="AN56" s="5" t="str">
        <f t="shared" si="17"/>
        <v/>
      </c>
      <c r="AP56" s="5" t="str">
        <f t="shared" si="18"/>
        <v/>
      </c>
      <c r="AS56" s="5">
        <f>SUM(O56,Q56,S56,U56,W56,Y56,AA56,AC56,AF56,AH56,AJ56)</f>
        <v>599.03</v>
      </c>
      <c r="AT56" s="11">
        <f t="shared" si="15"/>
        <v>4.9914521866674812E-2</v>
      </c>
      <c r="AU56" s="5">
        <f t="shared" si="14"/>
        <v>49.914521866674811</v>
      </c>
    </row>
    <row r="57" spans="1:47" x14ac:dyDescent="0.3">
      <c r="A57" s="1" t="s">
        <v>132</v>
      </c>
      <c r="B57" s="1" t="s">
        <v>141</v>
      </c>
      <c r="C57" s="1" t="s">
        <v>142</v>
      </c>
      <c r="D57" s="1" t="s">
        <v>143</v>
      </c>
      <c r="E57" s="1" t="s">
        <v>83</v>
      </c>
      <c r="F57" s="1">
        <v>15</v>
      </c>
      <c r="G57" s="1">
        <v>102</v>
      </c>
      <c r="H57" s="1">
        <v>34</v>
      </c>
      <c r="J57" s="2">
        <v>0.22</v>
      </c>
      <c r="K57" s="2">
        <f t="shared" si="8"/>
        <v>0.22</v>
      </c>
      <c r="L57" s="2">
        <f t="shared" si="9"/>
        <v>0</v>
      </c>
      <c r="P57" s="6">
        <v>0.22</v>
      </c>
      <c r="Q57" s="5">
        <v>356.18</v>
      </c>
      <c r="AL57" s="5" t="str">
        <f t="shared" si="16"/>
        <v/>
      </c>
      <c r="AN57" s="5" t="str">
        <f t="shared" si="17"/>
        <v/>
      </c>
      <c r="AP57" s="5" t="str">
        <f t="shared" si="18"/>
        <v/>
      </c>
      <c r="AS57" s="5">
        <f>SUM(O57,Q57,S57,U57,W57,Y57,AA57,AC57,AF57,AH57,AJ57)</f>
        <v>356.18</v>
      </c>
      <c r="AT57" s="11">
        <f t="shared" si="15"/>
        <v>2.9678904893698541E-2</v>
      </c>
      <c r="AU57" s="5">
        <f t="shared" si="14"/>
        <v>29.678904893698544</v>
      </c>
    </row>
    <row r="58" spans="1:47" x14ac:dyDescent="0.3">
      <c r="A58" s="1" t="s">
        <v>132</v>
      </c>
      <c r="B58" s="1" t="s">
        <v>141</v>
      </c>
      <c r="C58" s="1" t="s">
        <v>142</v>
      </c>
      <c r="D58" s="1" t="s">
        <v>143</v>
      </c>
      <c r="E58" s="1" t="s">
        <v>59</v>
      </c>
      <c r="F58" s="1">
        <v>16</v>
      </c>
      <c r="G58" s="1">
        <v>102</v>
      </c>
      <c r="H58" s="1">
        <v>34</v>
      </c>
      <c r="J58" s="2">
        <v>8.91</v>
      </c>
      <c r="K58" s="2">
        <f t="shared" si="8"/>
        <v>0.83</v>
      </c>
      <c r="L58" s="2">
        <f t="shared" si="9"/>
        <v>0</v>
      </c>
      <c r="R58" s="7">
        <v>0.83</v>
      </c>
      <c r="S58" s="5">
        <v>813.4</v>
      </c>
      <c r="AL58" s="5" t="str">
        <f t="shared" si="16"/>
        <v/>
      </c>
      <c r="AN58" s="5" t="str">
        <f t="shared" si="17"/>
        <v/>
      </c>
      <c r="AP58" s="5" t="str">
        <f t="shared" si="18"/>
        <v/>
      </c>
      <c r="AS58" s="5">
        <f>SUM(O58,Q58,S58,U58,W58,Y58,AA58,AC58,AF58,AH58,AJ58)</f>
        <v>813.4</v>
      </c>
      <c r="AT58" s="11">
        <f t="shared" si="15"/>
        <v>6.7777026336499499E-2</v>
      </c>
      <c r="AU58" s="5">
        <f t="shared" si="14"/>
        <v>67.777026336499503</v>
      </c>
    </row>
    <row r="59" spans="1:47" x14ac:dyDescent="0.3">
      <c r="B59" s="29" t="s">
        <v>134</v>
      </c>
      <c r="AS59" s="5">
        <f t="shared" ref="AS59:AS60" si="19">SUM(O59,Q59,S59,U59,W59,Y59,AA59,AC59,AF59,AH59,AJ59)</f>
        <v>0</v>
      </c>
      <c r="AT59" s="11">
        <f t="shared" si="15"/>
        <v>0</v>
      </c>
      <c r="AU59" s="5">
        <f t="shared" ref="AU59:AU66" si="20">(AT59/100)*$AU$1</f>
        <v>0</v>
      </c>
    </row>
    <row r="60" spans="1:47" x14ac:dyDescent="0.3">
      <c r="B60" s="1" t="s">
        <v>131</v>
      </c>
      <c r="C60" s="30" t="s">
        <v>137</v>
      </c>
      <c r="D60" s="1" t="s">
        <v>138</v>
      </c>
      <c r="J60" s="2">
        <v>43.22</v>
      </c>
      <c r="K60" s="2">
        <f t="shared" si="8"/>
        <v>30.03</v>
      </c>
      <c r="L60" s="2">
        <f t="shared" si="9"/>
        <v>0</v>
      </c>
      <c r="AG60" s="9">
        <v>30.03</v>
      </c>
      <c r="AH60" s="5">
        <v>38894.86</v>
      </c>
      <c r="AS60" s="5">
        <f t="shared" si="19"/>
        <v>38894.86</v>
      </c>
      <c r="AT60" s="11">
        <f t="shared" si="15"/>
        <v>3.2409367476941986</v>
      </c>
      <c r="AU60" s="5">
        <f t="shared" si="20"/>
        <v>3240.9367476941989</v>
      </c>
    </row>
    <row r="61" spans="1:47" x14ac:dyDescent="0.3">
      <c r="B61" s="29" t="s">
        <v>135</v>
      </c>
      <c r="AS61" s="5">
        <f t="shared" ref="AS61:AS62" si="21">SUM(O61,Q61,S61,U61,W61,Y61,AA61,AC61,AF61,AH61,AJ61)</f>
        <v>0</v>
      </c>
      <c r="AT61" s="11">
        <f t="shared" si="15"/>
        <v>0</v>
      </c>
      <c r="AU61" s="5">
        <f t="shared" si="20"/>
        <v>0</v>
      </c>
    </row>
    <row r="62" spans="1:47" x14ac:dyDescent="0.3">
      <c r="B62" s="1" t="s">
        <v>130</v>
      </c>
      <c r="C62" s="31" t="s">
        <v>139</v>
      </c>
      <c r="D62" s="1" t="s">
        <v>57</v>
      </c>
      <c r="J62" s="2">
        <v>27.74</v>
      </c>
      <c r="K62" s="2">
        <f t="shared" si="8"/>
        <v>25.07</v>
      </c>
      <c r="L62" s="2">
        <f t="shared" si="9"/>
        <v>0</v>
      </c>
      <c r="AG62" s="9">
        <v>25.07</v>
      </c>
      <c r="AH62" s="5">
        <v>39707.589999999997</v>
      </c>
      <c r="AS62" s="5">
        <f t="shared" si="21"/>
        <v>39707.589999999997</v>
      </c>
      <c r="AT62" s="11">
        <f t="shared" si="15"/>
        <v>3.3086579458924561</v>
      </c>
      <c r="AU62" s="5">
        <f t="shared" si="20"/>
        <v>3308.6579458924562</v>
      </c>
    </row>
    <row r="63" spans="1:47" x14ac:dyDescent="0.3">
      <c r="B63" s="29" t="s">
        <v>136</v>
      </c>
      <c r="AS63" s="5">
        <f t="shared" ref="AS63:AS64" si="22">SUM(O63,Q63,S63,U63,W63,Y63,AA63,AC63,AF63,AH63,AJ63)</f>
        <v>0</v>
      </c>
      <c r="AT63" s="11">
        <f t="shared" si="15"/>
        <v>0</v>
      </c>
      <c r="AU63" s="5">
        <f t="shared" si="20"/>
        <v>0</v>
      </c>
    </row>
    <row r="64" spans="1:47" x14ac:dyDescent="0.3">
      <c r="B64" s="1" t="s">
        <v>129</v>
      </c>
      <c r="C64" s="31" t="s">
        <v>140</v>
      </c>
      <c r="D64" s="1" t="s">
        <v>57</v>
      </c>
      <c r="J64" s="2">
        <v>5.14</v>
      </c>
      <c r="K64" s="2">
        <f t="shared" si="8"/>
        <v>2.57</v>
      </c>
      <c r="L64" s="2">
        <f t="shared" si="9"/>
        <v>0</v>
      </c>
      <c r="AG64" s="9">
        <v>2.57</v>
      </c>
      <c r="AH64" s="5">
        <v>3328.66</v>
      </c>
      <c r="AS64" s="5">
        <f t="shared" si="22"/>
        <v>3328.66</v>
      </c>
      <c r="AT64" s="11">
        <f t="shared" si="15"/>
        <v>0.27736252334061029</v>
      </c>
      <c r="AU64" s="5">
        <f t="shared" si="20"/>
        <v>277.36252334061032</v>
      </c>
    </row>
    <row r="65" spans="1:47" x14ac:dyDescent="0.3">
      <c r="B65" s="1" t="s">
        <v>128</v>
      </c>
      <c r="C65" s="31" t="s">
        <v>140</v>
      </c>
      <c r="D65" s="1" t="s">
        <v>57</v>
      </c>
      <c r="J65" s="2">
        <v>5.94</v>
      </c>
      <c r="K65" s="2">
        <f t="shared" si="8"/>
        <v>3.84</v>
      </c>
      <c r="L65" s="2">
        <f t="shared" si="9"/>
        <v>0</v>
      </c>
      <c r="AG65" s="9">
        <v>3.84</v>
      </c>
      <c r="AH65" s="5">
        <v>4973.57</v>
      </c>
      <c r="AS65" s="5">
        <f t="shared" ref="AS65" si="23">SUM(O65,Q65,S65,U65,W65,Y65,AA65,AC65,AF65,AH65,AJ65)</f>
        <v>4973.57</v>
      </c>
      <c r="AT65" s="11">
        <f t="shared" si="15"/>
        <v>0.41442560225771308</v>
      </c>
      <c r="AU65" s="5">
        <f t="shared" si="20"/>
        <v>414.42560225771308</v>
      </c>
    </row>
    <row r="66" spans="1:47" ht="15" thickBot="1" x14ac:dyDescent="0.35">
      <c r="B66" s="1" t="s">
        <v>127</v>
      </c>
      <c r="C66" s="31" t="s">
        <v>140</v>
      </c>
      <c r="D66" s="1" t="s">
        <v>57</v>
      </c>
      <c r="J66" s="2">
        <v>1.9</v>
      </c>
      <c r="K66" s="2">
        <f t="shared" si="8"/>
        <v>1.01</v>
      </c>
      <c r="L66" s="2">
        <f t="shared" si="9"/>
        <v>0</v>
      </c>
      <c r="AG66" s="9">
        <v>1.01</v>
      </c>
      <c r="AH66" s="5">
        <v>2282.79</v>
      </c>
      <c r="AS66" s="5">
        <f t="shared" ref="AS66" si="24">SUM(O66,Q66,S66,U66,W66,Y66,AA66,AC66,AF66,AH66,AJ66)</f>
        <v>2282.79</v>
      </c>
      <c r="AT66" s="11">
        <f t="shared" ref="AT66" si="25">(AS66/$AS$67)*100</f>
        <v>0.190214799545977</v>
      </c>
      <c r="AU66" s="5">
        <f t="shared" si="20"/>
        <v>190.214799545977</v>
      </c>
    </row>
    <row r="67" spans="1:47" ht="15" thickTop="1" x14ac:dyDescent="0.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>
        <f t="shared" ref="K67:AU67" si="26">SUM(K3:K66)</f>
        <v>887.77000000000032</v>
      </c>
      <c r="L67" s="20">
        <f t="shared" si="26"/>
        <v>1.19</v>
      </c>
      <c r="M67" s="21">
        <f t="shared" si="26"/>
        <v>0</v>
      </c>
      <c r="N67" s="22">
        <f t="shared" si="26"/>
        <v>56.129999999999995</v>
      </c>
      <c r="O67" s="23">
        <f t="shared" si="26"/>
        <v>111525.03</v>
      </c>
      <c r="P67" s="24">
        <f t="shared" si="26"/>
        <v>340.32</v>
      </c>
      <c r="Q67" s="23">
        <f t="shared" si="26"/>
        <v>588931.48750000005</v>
      </c>
      <c r="R67" s="25">
        <f t="shared" si="26"/>
        <v>340.93999999999994</v>
      </c>
      <c r="S67" s="23">
        <f t="shared" si="26"/>
        <v>385931.35000000003</v>
      </c>
      <c r="T67" s="26">
        <f t="shared" si="26"/>
        <v>67.14</v>
      </c>
      <c r="U67" s="23">
        <f t="shared" si="26"/>
        <v>21678.825000000001</v>
      </c>
      <c r="V67" s="20">
        <f t="shared" si="26"/>
        <v>0</v>
      </c>
      <c r="W67" s="23">
        <f t="shared" si="26"/>
        <v>0</v>
      </c>
      <c r="X67" s="20">
        <f t="shared" si="26"/>
        <v>0</v>
      </c>
      <c r="Y67" s="23">
        <f t="shared" si="26"/>
        <v>0</v>
      </c>
      <c r="Z67" s="27">
        <f t="shared" si="26"/>
        <v>10.87</v>
      </c>
      <c r="AA67" s="23">
        <f t="shared" si="26"/>
        <v>1604.3580000000002</v>
      </c>
      <c r="AB67" s="28">
        <f t="shared" si="26"/>
        <v>9.85</v>
      </c>
      <c r="AC67" s="23">
        <f t="shared" si="26"/>
        <v>1253.1455999999998</v>
      </c>
      <c r="AD67" s="20">
        <f t="shared" si="26"/>
        <v>0</v>
      </c>
      <c r="AE67" s="20">
        <f t="shared" si="26"/>
        <v>0</v>
      </c>
      <c r="AF67" s="23">
        <f t="shared" si="26"/>
        <v>0</v>
      </c>
      <c r="AG67" s="27">
        <f t="shared" si="26"/>
        <v>62.52</v>
      </c>
      <c r="AH67" s="23">
        <f t="shared" si="26"/>
        <v>89187.469999999987</v>
      </c>
      <c r="AI67" s="20">
        <f t="shared" si="26"/>
        <v>0</v>
      </c>
      <c r="AJ67" s="23">
        <f t="shared" si="26"/>
        <v>0</v>
      </c>
      <c r="AK67" s="21">
        <f t="shared" si="26"/>
        <v>0</v>
      </c>
      <c r="AL67" s="23">
        <f t="shared" si="26"/>
        <v>0</v>
      </c>
      <c r="AM67" s="21">
        <f t="shared" si="26"/>
        <v>0.48</v>
      </c>
      <c r="AN67" s="23">
        <f t="shared" si="26"/>
        <v>3467.04</v>
      </c>
      <c r="AO67" s="20">
        <f t="shared" si="26"/>
        <v>0</v>
      </c>
      <c r="AP67" s="23">
        <f t="shared" si="26"/>
        <v>0</v>
      </c>
      <c r="AQ67" s="20">
        <f t="shared" si="26"/>
        <v>0.71</v>
      </c>
      <c r="AR67" s="20">
        <f t="shared" si="26"/>
        <v>0</v>
      </c>
      <c r="AS67" s="23">
        <f t="shared" si="26"/>
        <v>1200111.6661</v>
      </c>
      <c r="AT67" s="20">
        <f t="shared" si="26"/>
        <v>100</v>
      </c>
      <c r="AU67" s="23">
        <f t="shared" si="26"/>
        <v>99999.999999999985</v>
      </c>
    </row>
    <row r="70" spans="1:47" x14ac:dyDescent="0.3">
      <c r="B70" s="29" t="s">
        <v>133</v>
      </c>
      <c r="C70" s="1">
        <f>SUM(K67,L67)</f>
        <v>888.96000000000038</v>
      </c>
    </row>
  </sheetData>
  <autoFilter ref="A2:AU67" xr:uid="{00000000-0001-0000-0000-000000000000}"/>
  <conditionalFormatting sqref="I54:I66">
    <cfRule type="notContainsText" dxfId="0" priority="5" operator="notContains" text="#########">
      <formula>ISERROR(SEARCH("#########",I54))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5235E8-EC00-4978-A875-D306C0F04337}"/>
</file>

<file path=customXml/itemProps2.xml><?xml version="1.0" encoding="utf-8"?>
<ds:datastoreItem xmlns:ds="http://schemas.openxmlformats.org/officeDocument/2006/customXml" ds:itemID="{BB15FB99-7BDE-4C30-BB5E-2608934A26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Derek Ebertowski</cp:lastModifiedBy>
  <dcterms:created xsi:type="dcterms:W3CDTF">2023-11-07T21:30:15Z</dcterms:created>
  <dcterms:modified xsi:type="dcterms:W3CDTF">2023-11-14T20:09:27Z</dcterms:modified>
</cp:coreProperties>
</file>