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Jackson County/Group 3/JD 68/"/>
    </mc:Choice>
  </mc:AlternateContent>
  <xr:revisionPtr revIDLastSave="15" documentId="13_ncr:1_{F538EB76-32DC-4EF5-996A-DE79A4320324}" xr6:coauthVersionLast="47" xr6:coauthVersionMax="47" xr10:uidLastSave="{E9F6D8B8-F45B-4EF6-85D1-41D4B6887B12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9" i="1" l="1"/>
  <c r="K6" i="1"/>
  <c r="AS68" i="1" l="1"/>
  <c r="AS66" i="1"/>
  <c r="AS67" i="1"/>
  <c r="AS65" i="1"/>
  <c r="AS63" i="1"/>
  <c r="AS64" i="1"/>
  <c r="AR69" i="1" l="1"/>
  <c r="AQ69" i="1"/>
  <c r="AO69" i="1"/>
  <c r="AM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P69" i="1"/>
  <c r="O69" i="1"/>
  <c r="N69" i="1"/>
  <c r="M69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K69" i="1" l="1"/>
  <c r="L69" i="1"/>
  <c r="AN69" i="1"/>
  <c r="AP69" i="1"/>
  <c r="AS69" i="1"/>
  <c r="AT68" i="1" s="1"/>
  <c r="AU68" i="1" s="1"/>
  <c r="AL69" i="1"/>
  <c r="AT65" i="1" l="1"/>
  <c r="AU65" i="1" s="1"/>
  <c r="AT67" i="1"/>
  <c r="AU67" i="1" s="1"/>
  <c r="AT66" i="1"/>
  <c r="AU66" i="1" s="1"/>
  <c r="AT63" i="1"/>
  <c r="AU63" i="1" s="1"/>
  <c r="AT64" i="1"/>
  <c r="AU64" i="1" s="1"/>
  <c r="C72" i="1"/>
  <c r="AT57" i="1"/>
  <c r="AU57" i="1" s="1"/>
  <c r="AT46" i="1"/>
  <c r="AU46" i="1" s="1"/>
  <c r="AT41" i="1"/>
  <c r="AU41" i="1" s="1"/>
  <c r="AT35" i="1"/>
  <c r="AU35" i="1" s="1"/>
  <c r="AT58" i="1"/>
  <c r="AU58" i="1" s="1"/>
  <c r="AT32" i="1"/>
  <c r="AU32" i="1" s="1"/>
  <c r="AT51" i="1"/>
  <c r="AU51" i="1" s="1"/>
  <c r="AT4" i="1"/>
  <c r="AU4" i="1" s="1"/>
  <c r="AT29" i="1"/>
  <c r="AU29" i="1" s="1"/>
  <c r="AT30" i="1"/>
  <c r="AU30" i="1" s="1"/>
  <c r="AT16" i="1"/>
  <c r="AU16" i="1" s="1"/>
  <c r="AT3" i="1"/>
  <c r="AU3" i="1" s="1"/>
  <c r="AT25" i="1"/>
  <c r="AU25" i="1" s="1"/>
  <c r="AT50" i="1"/>
  <c r="AU50" i="1" s="1"/>
  <c r="AT60" i="1"/>
  <c r="AU60" i="1" s="1"/>
  <c r="AT48" i="1"/>
  <c r="AU48" i="1" s="1"/>
  <c r="AT22" i="1"/>
  <c r="AU22" i="1" s="1"/>
  <c r="AT6" i="1"/>
  <c r="AU6" i="1" s="1"/>
  <c r="AT19" i="1"/>
  <c r="AU19" i="1" s="1"/>
  <c r="AT39" i="1"/>
  <c r="AU39" i="1" s="1"/>
  <c r="AT34" i="1"/>
  <c r="AU34" i="1" s="1"/>
  <c r="AT10" i="1"/>
  <c r="AU10" i="1" s="1"/>
  <c r="AT54" i="1"/>
  <c r="AU54" i="1" s="1"/>
  <c r="AT26" i="1"/>
  <c r="AU26" i="1" s="1"/>
  <c r="AT28" i="1"/>
  <c r="AU28" i="1" s="1"/>
  <c r="AT52" i="1"/>
  <c r="AU52" i="1" s="1"/>
  <c r="AT20" i="1"/>
  <c r="AU20" i="1" s="1"/>
  <c r="AT49" i="1"/>
  <c r="AU49" i="1" s="1"/>
  <c r="AT9" i="1"/>
  <c r="AU9" i="1" s="1"/>
  <c r="AT44" i="1"/>
  <c r="AU44" i="1" s="1"/>
  <c r="AT62" i="1"/>
  <c r="AU62" i="1" s="1"/>
  <c r="AT13" i="1"/>
  <c r="AU13" i="1" s="1"/>
  <c r="AT17" i="1"/>
  <c r="AU17" i="1" s="1"/>
  <c r="AT18" i="1"/>
  <c r="AU18" i="1" s="1"/>
  <c r="AT23" i="1"/>
  <c r="AU23" i="1" s="1"/>
  <c r="AT45" i="1"/>
  <c r="AU45" i="1" s="1"/>
  <c r="AT7" i="1"/>
  <c r="AU7" i="1" s="1"/>
  <c r="AT21" i="1"/>
  <c r="AU21" i="1" s="1"/>
  <c r="AT42" i="1"/>
  <c r="AU42" i="1" s="1"/>
  <c r="AT37" i="1"/>
  <c r="AU37" i="1" s="1"/>
  <c r="AT33" i="1"/>
  <c r="AU33" i="1" s="1"/>
  <c r="AT11" i="1"/>
  <c r="AU11" i="1" s="1"/>
  <c r="AT27" i="1"/>
  <c r="AU27" i="1" s="1"/>
  <c r="AT14" i="1"/>
  <c r="AU14" i="1" s="1"/>
  <c r="AT53" i="1"/>
  <c r="AU53" i="1" s="1"/>
  <c r="AT24" i="1"/>
  <c r="AU24" i="1" s="1"/>
  <c r="AT55" i="1"/>
  <c r="AU55" i="1" s="1"/>
  <c r="AT12" i="1"/>
  <c r="AU12" i="1" s="1"/>
  <c r="AT47" i="1"/>
  <c r="AU47" i="1" s="1"/>
  <c r="AT5" i="1"/>
  <c r="AU5" i="1" s="1"/>
  <c r="AT15" i="1"/>
  <c r="AU15" i="1" s="1"/>
  <c r="AT38" i="1"/>
  <c r="AU38" i="1" s="1"/>
  <c r="AT8" i="1"/>
  <c r="AU8" i="1" s="1"/>
  <c r="AT61" i="1"/>
  <c r="AU61" i="1" s="1"/>
  <c r="AT40" i="1"/>
  <c r="AU40" i="1" s="1"/>
  <c r="AT36" i="1"/>
  <c r="AU36" i="1" s="1"/>
  <c r="AT56" i="1"/>
  <c r="AU56" i="1" s="1"/>
  <c r="AT31" i="1"/>
  <c r="AU31" i="1" s="1"/>
  <c r="AT59" i="1"/>
  <c r="AU59" i="1" s="1"/>
  <c r="AT43" i="1"/>
  <c r="AU43" i="1" s="1"/>
  <c r="AU69" i="1" l="1"/>
  <c r="AT69" i="1"/>
</calcChain>
</file>

<file path=xl/sharedStrings.xml><?xml version="1.0" encoding="utf-8"?>
<sst xmlns="http://schemas.openxmlformats.org/spreadsheetml/2006/main" count="364" uniqueCount="150">
  <si>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</si>
  <si>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</si>
  <si>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</si>
  <si>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</si>
  <si>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</si>
  <si>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</si>
  <si>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</si>
  <si>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</si>
  <si>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</si>
  <si>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</si>
  <si>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</si>
  <si>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</si>
  <si>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</si>
  <si>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</si>
  <si>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</si>
  <si>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</si>
  <si>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</si>
  <si>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</si>
  <si>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</si>
  <si>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</si>
  <si>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</si>
  <si>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</si>
  <si>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</si>
  <si>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</si>
  <si>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</si>
  <si>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</si>
  <si>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</si>
  <si>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</si>
  <si>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</si>
  <si>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</si>
  <si>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</si>
  <si>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</si>
  <si>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</si>
  <si>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</si>
  <si>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</si>
  <si>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</si>
  <si>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</si>
  <si>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</si>
  <si>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</si>
  <si>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</si>
  <si>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</si>
  <si>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</si>
  <si>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</si>
  <si>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</si>
  <si>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</si>
  <si>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</si>
  <si>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</si>
  <si>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</si>
  <si>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</si>
  <si>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20.020.0100</t>
  </si>
  <si>
    <t>CAROL NEAL ETAL</t>
  </si>
  <si>
    <t>316 PARK ST</t>
  </si>
  <si>
    <t>JACKSON MN 56143</t>
  </si>
  <si>
    <t>SENE</t>
  </si>
  <si>
    <t>NENE</t>
  </si>
  <si>
    <t>20.020.0200</t>
  </si>
  <si>
    <t>WILLIAM C &amp; JUDITH ASCHEMAN</t>
  </si>
  <si>
    <t>56590 780TH ST</t>
  </si>
  <si>
    <t>NESE</t>
  </si>
  <si>
    <t>20.021.0100</t>
  </si>
  <si>
    <t>BRYON R NEAL ETAL</t>
  </si>
  <si>
    <t>80252 550TH AVE</t>
  </si>
  <si>
    <t>SWNE</t>
  </si>
  <si>
    <t>20.021.0150</t>
  </si>
  <si>
    <t>TRIMONT EVANG COVENANT CHURCH</t>
  </si>
  <si>
    <t>PO BOX 273</t>
  </si>
  <si>
    <t>TRIMONT MN 56176</t>
  </si>
  <si>
    <t>20.021.0200</t>
  </si>
  <si>
    <t>JAMES W ASCHEMAN</t>
  </si>
  <si>
    <t>57088 780TH ST</t>
  </si>
  <si>
    <t>SWSE</t>
  </si>
  <si>
    <t>SESE</t>
  </si>
  <si>
    <t>20.021.0225</t>
  </si>
  <si>
    <t>MATT C KUSLER</t>
  </si>
  <si>
    <t>57720 780TH ST</t>
  </si>
  <si>
    <t>ALPHA MN 56111</t>
  </si>
  <si>
    <t>20.021.0250</t>
  </si>
  <si>
    <t>BRADLEY W &amp; MARGARET FREKING</t>
  </si>
  <si>
    <t>59185 790TH ST</t>
  </si>
  <si>
    <t>NWSE</t>
  </si>
  <si>
    <t>20.021.0300</t>
  </si>
  <si>
    <t>JAMES &amp; DAWN ASCHEMAN</t>
  </si>
  <si>
    <t>SWSW</t>
  </si>
  <si>
    <t>20.021.0350</t>
  </si>
  <si>
    <t>STEVEN E &amp; JENNIFER J TUSA</t>
  </si>
  <si>
    <t>59117 760TH ST</t>
  </si>
  <si>
    <t>NESW</t>
  </si>
  <si>
    <t>SESW</t>
  </si>
  <si>
    <t>NWSW</t>
  </si>
  <si>
    <t>20.021.0400</t>
  </si>
  <si>
    <t>BWT HOLDINGS LLLP</t>
  </si>
  <si>
    <t>PO BOX 165</t>
  </si>
  <si>
    <t>SWNW</t>
  </si>
  <si>
    <t>SENW</t>
  </si>
  <si>
    <t>20.021.0500</t>
  </si>
  <si>
    <t>NWNW</t>
  </si>
  <si>
    <t>20.021.0600</t>
  </si>
  <si>
    <t>KENNETH E &amp; ELIZABETH WOLKEN</t>
  </si>
  <si>
    <t>78872 570TH AVE</t>
  </si>
  <si>
    <t>20.022.0400</t>
  </si>
  <si>
    <t>D JEAN BENDA</t>
  </si>
  <si>
    <t>78348 580TH AVE</t>
  </si>
  <si>
    <t>20.022.0425</t>
  </si>
  <si>
    <t>20.022.0500</t>
  </si>
  <si>
    <t>OLD ACRES LLC</t>
  </si>
  <si>
    <t>1811 BROADWAY AVE SE</t>
  </si>
  <si>
    <t>ALBERT LEA MN 56007</t>
  </si>
  <si>
    <t>20.022.0600</t>
  </si>
  <si>
    <t>DALLAS A HANSEN REV TRUST</t>
  </si>
  <si>
    <t>79802 560TH AVENUE</t>
  </si>
  <si>
    <t>NENW</t>
  </si>
  <si>
    <t>20.027.0550</t>
  </si>
  <si>
    <t>DONALD L SMITH</t>
  </si>
  <si>
    <t>1543 NORTH HWY</t>
  </si>
  <si>
    <t>20.028.0100</t>
  </si>
  <si>
    <t>DAVID B STROM TRUST ETAL</t>
  </si>
  <si>
    <t>2025 COTTONWOOD LAKE DR</t>
  </si>
  <si>
    <t>WINDOM MN 56101</t>
  </si>
  <si>
    <t>NWNE</t>
  </si>
  <si>
    <t>20.028.0200</t>
  </si>
  <si>
    <t>20.028.0300</t>
  </si>
  <si>
    <t>COLLEEN &amp; JEFFREY LOFTSGAARDEN</t>
  </si>
  <si>
    <t>18375 JUSTICE WAY</t>
  </si>
  <si>
    <t>LAKEVILLE MN 55044</t>
  </si>
  <si>
    <t>20.028.0400</t>
  </si>
  <si>
    <t>20.028.0450</t>
  </si>
  <si>
    <t>SHIRLEY MILLER</t>
  </si>
  <si>
    <t>105 GILLIE DR</t>
  </si>
  <si>
    <t>20.028.0600</t>
  </si>
  <si>
    <t>BRENT CHOZEN TRUST ETAL</t>
  </si>
  <si>
    <t>1514 SAYLES DR</t>
  </si>
  <si>
    <t>20.028.0625</t>
  </si>
  <si>
    <t>MARK &amp; MARGARET SASKER</t>
  </si>
  <si>
    <t>77812 570TH AVE</t>
  </si>
  <si>
    <t>20.029.0100</t>
  </si>
  <si>
    <t>DONALD ZEBEDEE &amp; SONS INC</t>
  </si>
  <si>
    <t>76577 580TH AVE</t>
  </si>
  <si>
    <t>20.029.0200</t>
  </si>
  <si>
    <t>TERESA LUELLA SATHE TRUST ETAL</t>
  </si>
  <si>
    <t>PO BOX 6510</t>
  </si>
  <si>
    <t>INCLINE VILLAGE NV 89450</t>
  </si>
  <si>
    <t>570TH AVE</t>
  </si>
  <si>
    <t>580TH AVE</t>
  </si>
  <si>
    <t>CSAH 14</t>
  </si>
  <si>
    <t>TOTAL WATERSHED ACRES:</t>
  </si>
  <si>
    <t>CR 85</t>
  </si>
  <si>
    <t>JACKSON CTY RDS</t>
  </si>
  <si>
    <t>WISCONSIN TWP RDS</t>
  </si>
  <si>
    <t>53053 780TH ST</t>
  </si>
  <si>
    <t>WISCONSIN TOWNSHIP, C/O DAWN ASCHEMAN, CLERK 57088 780TH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</si>
</sst>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2"/>
  <sheetViews>
    <sheetView tabSelected="1" topLeftCell="N48" workbookViewId="0">
      <selection activeCell="AS69" sqref="AS69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8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4333.8</v>
      </c>
      <c r="AN1" s="5">
        <v>7223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>
        <v>20</v>
      </c>
      <c r="G3" s="1">
        <v>102</v>
      </c>
      <c r="H3" s="1">
        <v>34</v>
      </c>
      <c r="I3" s="2">
        <v>160</v>
      </c>
      <c r="J3" s="2">
        <v>39.35</v>
      </c>
      <c r="K3" s="2">
        <f t="shared" ref="K3:K23" si="0">SUM(N3,P3,R3,T3,V3,X3,Z3,AB3,AE3,AG3,AI3)</f>
        <v>14.030000000000001</v>
      </c>
      <c r="L3" s="2">
        <f t="shared" ref="L3:L23" si="1">SUM(M3,AD3,AK3,AM3,AO3,AQ3,AR3)</f>
        <v>0</v>
      </c>
      <c r="R3" s="7">
        <v>12.48</v>
      </c>
      <c r="S3" s="5">
        <v>12230.4</v>
      </c>
      <c r="T3" s="8">
        <v>1.55</v>
      </c>
      <c r="U3" s="5">
        <v>455.7</v>
      </c>
      <c r="AL3" s="5" t="str">
        <f t="shared" ref="AL3:AL23" si="2">IF(AK3&gt;0,AK3*$AL$1,"")</f>
        <v/>
      </c>
      <c r="AN3" s="5" t="str">
        <f t="shared" ref="AN3:AN23" si="3">IF(AM3&gt;0,AM3*$AN$1,"")</f>
        <v/>
      </c>
      <c r="AP3" s="5" t="str">
        <f t="shared" ref="AP3:AP23" si="4">IF(AO3&gt;0,AO3*$AP$1,"")</f>
        <v/>
      </c>
      <c r="AS3" s="5">
        <f t="shared" ref="AS3:AS23" si="5">SUM(O3,Q3,S3,U3,W3,Y3,AA3,AC3,AF3,AH3,AJ3)</f>
        <v>12686.1</v>
      </c>
      <c r="AT3" s="11">
        <f t="shared" ref="AT3:AT34" si="6">(AS3/$AS$69)*100</f>
        <v>0.99121514615335204</v>
      </c>
      <c r="AU3" s="5">
        <f t="shared" ref="AU3:AU23" si="7">(AT3/100)*$AU$1</f>
        <v>991.21514615335207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54</v>
      </c>
      <c r="F4" s="1">
        <v>20</v>
      </c>
      <c r="G4" s="1">
        <v>102</v>
      </c>
      <c r="H4" s="1">
        <v>34</v>
      </c>
      <c r="I4" s="2">
        <v>160</v>
      </c>
      <c r="J4" s="2">
        <v>38.86</v>
      </c>
      <c r="K4" s="2">
        <f t="shared" si="0"/>
        <v>0.24000000000000002</v>
      </c>
      <c r="L4" s="2">
        <f t="shared" si="1"/>
        <v>0</v>
      </c>
      <c r="R4" s="7">
        <v>0.04</v>
      </c>
      <c r="S4" s="5">
        <v>39.200000000000003</v>
      </c>
      <c r="T4" s="8">
        <v>0.2</v>
      </c>
      <c r="U4" s="5">
        <v>58.8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98</v>
      </c>
      <c r="AT4" s="11">
        <f t="shared" si="6"/>
        <v>7.6571274326253536E-3</v>
      </c>
      <c r="AU4" s="5">
        <f t="shared" si="7"/>
        <v>7.6571274326253533</v>
      </c>
    </row>
    <row r="5" spans="1:47" x14ac:dyDescent="0.3">
      <c r="A5" s="1" t="s">
        <v>55</v>
      </c>
      <c r="B5" s="1" t="s">
        <v>56</v>
      </c>
      <c r="C5" s="1" t="s">
        <v>57</v>
      </c>
      <c r="D5" s="1" t="s">
        <v>52</v>
      </c>
      <c r="E5" s="1" t="s">
        <v>58</v>
      </c>
      <c r="F5" s="1">
        <v>20</v>
      </c>
      <c r="G5" s="1">
        <v>102</v>
      </c>
      <c r="H5" s="1">
        <v>34</v>
      </c>
      <c r="I5" s="2">
        <v>60</v>
      </c>
      <c r="J5" s="2">
        <v>39.380000000000003</v>
      </c>
      <c r="K5" s="2">
        <f t="shared" si="0"/>
        <v>3.26</v>
      </c>
      <c r="L5" s="2">
        <f t="shared" si="1"/>
        <v>0</v>
      </c>
      <c r="R5" s="7">
        <v>3.07</v>
      </c>
      <c r="S5" s="5">
        <v>3008.6</v>
      </c>
      <c r="T5" s="8">
        <v>0.19</v>
      </c>
      <c r="U5" s="5">
        <v>55.86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3064.46</v>
      </c>
      <c r="AT5" s="11">
        <f t="shared" si="6"/>
        <v>0.23943837481819483</v>
      </c>
      <c r="AU5" s="5">
        <f t="shared" si="7"/>
        <v>239.43837481819483</v>
      </c>
    </row>
    <row r="6" spans="1:47" x14ac:dyDescent="0.3">
      <c r="A6" s="1" t="s">
        <v>59</v>
      </c>
      <c r="B6" s="1" t="s">
        <v>60</v>
      </c>
      <c r="C6" s="1" t="s">
        <v>61</v>
      </c>
      <c r="D6" s="1" t="s">
        <v>52</v>
      </c>
      <c r="E6" s="1" t="s">
        <v>62</v>
      </c>
      <c r="F6" s="1">
        <v>21</v>
      </c>
      <c r="G6" s="1">
        <v>102</v>
      </c>
      <c r="H6" s="1">
        <v>34</v>
      </c>
      <c r="I6" s="2">
        <v>80</v>
      </c>
      <c r="J6" s="2">
        <v>40.36</v>
      </c>
      <c r="K6" s="2">
        <f t="shared" si="0"/>
        <v>22.689999999999998</v>
      </c>
      <c r="L6" s="2">
        <f t="shared" si="1"/>
        <v>0</v>
      </c>
      <c r="P6" s="6">
        <v>0.01</v>
      </c>
      <c r="Q6" s="5">
        <v>20.237500000000001</v>
      </c>
      <c r="R6" s="7">
        <v>13.32</v>
      </c>
      <c r="S6" s="5">
        <v>13065.85</v>
      </c>
      <c r="T6" s="8">
        <v>9.36</v>
      </c>
      <c r="U6" s="5">
        <v>2751.84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15837.9275</v>
      </c>
      <c r="AT6" s="11">
        <f t="shared" si="6"/>
        <v>1.2374798891447092</v>
      </c>
      <c r="AU6" s="5">
        <f t="shared" si="7"/>
        <v>1237.4798891447092</v>
      </c>
    </row>
    <row r="7" spans="1:47" x14ac:dyDescent="0.3">
      <c r="A7" s="1" t="s">
        <v>59</v>
      </c>
      <c r="B7" s="1" t="s">
        <v>60</v>
      </c>
      <c r="C7" s="1" t="s">
        <v>61</v>
      </c>
      <c r="D7" s="1" t="s">
        <v>52</v>
      </c>
      <c r="E7" s="1" t="s">
        <v>53</v>
      </c>
      <c r="F7" s="1">
        <v>21</v>
      </c>
      <c r="G7" s="1">
        <v>102</v>
      </c>
      <c r="H7" s="1">
        <v>34</v>
      </c>
      <c r="I7" s="2">
        <v>80</v>
      </c>
      <c r="J7" s="2">
        <v>0.05</v>
      </c>
      <c r="K7" s="2">
        <f t="shared" si="0"/>
        <v>0.04</v>
      </c>
      <c r="L7" s="2">
        <f t="shared" si="1"/>
        <v>0</v>
      </c>
      <c r="R7" s="7">
        <v>0.03</v>
      </c>
      <c r="S7" s="5">
        <v>29.4</v>
      </c>
      <c r="T7" s="8">
        <v>0.01</v>
      </c>
      <c r="U7" s="5">
        <v>2.94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32.339999999999996</v>
      </c>
      <c r="AT7" s="11">
        <f t="shared" si="6"/>
        <v>2.5268520527663664E-3</v>
      </c>
      <c r="AU7" s="5">
        <f t="shared" si="7"/>
        <v>2.5268520527663663</v>
      </c>
    </row>
    <row r="8" spans="1:47" x14ac:dyDescent="0.3">
      <c r="A8" s="1" t="s">
        <v>63</v>
      </c>
      <c r="B8" s="1" t="s">
        <v>64</v>
      </c>
      <c r="C8" s="1" t="s">
        <v>65</v>
      </c>
      <c r="D8" s="1" t="s">
        <v>66</v>
      </c>
      <c r="E8" s="1" t="s">
        <v>53</v>
      </c>
      <c r="F8" s="1">
        <v>21</v>
      </c>
      <c r="G8" s="1">
        <v>102</v>
      </c>
      <c r="H8" s="1">
        <v>34</v>
      </c>
      <c r="I8" s="2">
        <v>80</v>
      </c>
      <c r="J8" s="2">
        <v>39.549999999999997</v>
      </c>
      <c r="K8" s="2">
        <f t="shared" si="0"/>
        <v>33.590000000000003</v>
      </c>
      <c r="L8" s="2">
        <f t="shared" si="1"/>
        <v>0</v>
      </c>
      <c r="P8" s="6">
        <v>15.82</v>
      </c>
      <c r="Q8" s="5">
        <v>25620.674999999999</v>
      </c>
      <c r="R8" s="7">
        <v>16.18</v>
      </c>
      <c r="S8" s="5">
        <v>15861.3</v>
      </c>
      <c r="T8" s="8">
        <v>1.59</v>
      </c>
      <c r="U8" s="5">
        <v>467.46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41949.434999999998</v>
      </c>
      <c r="AT8" s="11">
        <f t="shared" si="6"/>
        <v>3.2776751992003486</v>
      </c>
      <c r="AU8" s="5">
        <f t="shared" si="7"/>
        <v>3277.6751992003487</v>
      </c>
    </row>
    <row r="9" spans="1:47" x14ac:dyDescent="0.3">
      <c r="A9" s="1" t="s">
        <v>67</v>
      </c>
      <c r="B9" s="1" t="s">
        <v>68</v>
      </c>
      <c r="C9" s="1" t="s">
        <v>69</v>
      </c>
      <c r="D9" s="1" t="s">
        <v>52</v>
      </c>
      <c r="E9" s="1" t="s">
        <v>70</v>
      </c>
      <c r="F9" s="1">
        <v>21</v>
      </c>
      <c r="G9" s="1">
        <v>102</v>
      </c>
      <c r="H9" s="1">
        <v>34</v>
      </c>
      <c r="I9" s="2">
        <v>51.85</v>
      </c>
      <c r="J9" s="2">
        <v>22.01</v>
      </c>
      <c r="K9" s="2">
        <f t="shared" si="0"/>
        <v>22.000000000000004</v>
      </c>
      <c r="L9" s="2">
        <f t="shared" si="1"/>
        <v>0</v>
      </c>
      <c r="P9" s="6">
        <v>19.940000000000001</v>
      </c>
      <c r="Q9" s="5">
        <v>45129.625</v>
      </c>
      <c r="R9" s="7">
        <v>1.3</v>
      </c>
      <c r="S9" s="5">
        <v>1602.3</v>
      </c>
      <c r="Z9" s="9">
        <v>0.26</v>
      </c>
      <c r="AA9" s="5">
        <v>41.747999999999998</v>
      </c>
      <c r="AB9" s="10">
        <v>0.5</v>
      </c>
      <c r="AC9" s="5">
        <v>72.500399999999999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46846.1734</v>
      </c>
      <c r="AT9" s="11">
        <f t="shared" si="6"/>
        <v>3.6602767291292264</v>
      </c>
      <c r="AU9" s="5">
        <f t="shared" si="7"/>
        <v>3660.2767291292262</v>
      </c>
    </row>
    <row r="10" spans="1:47" x14ac:dyDescent="0.3">
      <c r="A10" s="1" t="s">
        <v>67</v>
      </c>
      <c r="B10" s="1" t="s">
        <v>68</v>
      </c>
      <c r="C10" s="1" t="s">
        <v>69</v>
      </c>
      <c r="D10" s="1" t="s">
        <v>52</v>
      </c>
      <c r="E10" s="1" t="s">
        <v>71</v>
      </c>
      <c r="F10" s="1">
        <v>21</v>
      </c>
      <c r="G10" s="1">
        <v>102</v>
      </c>
      <c r="H10" s="1">
        <v>34</v>
      </c>
      <c r="I10" s="2">
        <v>51.85</v>
      </c>
      <c r="J10" s="2">
        <v>26.94</v>
      </c>
      <c r="K10" s="2">
        <f t="shared" si="0"/>
        <v>20.75</v>
      </c>
      <c r="L10" s="2">
        <f t="shared" si="1"/>
        <v>0</v>
      </c>
      <c r="N10" s="4">
        <v>8.06</v>
      </c>
      <c r="O10" s="5">
        <v>20280.78</v>
      </c>
      <c r="P10" s="6">
        <v>11.13</v>
      </c>
      <c r="Q10" s="5">
        <v>22524.337500000001</v>
      </c>
      <c r="R10" s="7">
        <v>1.45</v>
      </c>
      <c r="S10" s="5">
        <v>1781.15</v>
      </c>
      <c r="Z10" s="9">
        <v>0.03</v>
      </c>
      <c r="AA10" s="5">
        <v>4.41</v>
      </c>
      <c r="AB10" s="10">
        <v>0.08</v>
      </c>
      <c r="AC10" s="5">
        <v>10.848599999999999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44601.526100000003</v>
      </c>
      <c r="AT10" s="11">
        <f t="shared" si="6"/>
        <v>3.4848935616047525</v>
      </c>
      <c r="AU10" s="5">
        <f t="shared" si="7"/>
        <v>3484.8935616047524</v>
      </c>
    </row>
    <row r="11" spans="1:47" x14ac:dyDescent="0.3">
      <c r="A11" s="1" t="s">
        <v>72</v>
      </c>
      <c r="B11" s="1" t="s">
        <v>73</v>
      </c>
      <c r="C11" s="1" t="s">
        <v>74</v>
      </c>
      <c r="D11" s="1" t="s">
        <v>75</v>
      </c>
      <c r="E11" s="1" t="s">
        <v>70</v>
      </c>
      <c r="F11" s="1">
        <v>21</v>
      </c>
      <c r="G11" s="1">
        <v>102</v>
      </c>
      <c r="H11" s="1">
        <v>34</v>
      </c>
      <c r="I11" s="2">
        <v>6.41</v>
      </c>
      <c r="J11" s="2">
        <v>5.71</v>
      </c>
      <c r="K11" s="2">
        <f t="shared" si="0"/>
        <v>5.71</v>
      </c>
      <c r="L11" s="2">
        <f t="shared" si="1"/>
        <v>0</v>
      </c>
      <c r="Z11" s="9">
        <v>1.08</v>
      </c>
      <c r="AA11" s="5">
        <v>171.696</v>
      </c>
      <c r="AB11" s="10">
        <v>4.63</v>
      </c>
      <c r="AC11" s="5">
        <v>665.46900000000005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837.16500000000008</v>
      </c>
      <c r="AT11" s="11">
        <f t="shared" si="6"/>
        <v>6.541101109320209E-2</v>
      </c>
      <c r="AU11" s="5">
        <f t="shared" si="7"/>
        <v>65.411011093202092</v>
      </c>
    </row>
    <row r="12" spans="1:47" x14ac:dyDescent="0.3">
      <c r="A12" s="1" t="s">
        <v>72</v>
      </c>
      <c r="B12" s="1" t="s">
        <v>73</v>
      </c>
      <c r="C12" s="1" t="s">
        <v>74</v>
      </c>
      <c r="D12" s="1" t="s">
        <v>75</v>
      </c>
      <c r="E12" s="1" t="s">
        <v>71</v>
      </c>
      <c r="F12" s="1">
        <v>21</v>
      </c>
      <c r="G12" s="1">
        <v>102</v>
      </c>
      <c r="H12" s="1">
        <v>34</v>
      </c>
      <c r="I12" s="2">
        <v>6.41</v>
      </c>
      <c r="J12" s="2">
        <v>0.18</v>
      </c>
      <c r="K12" s="2">
        <f t="shared" si="0"/>
        <v>0.18</v>
      </c>
      <c r="L12" s="2">
        <f t="shared" si="1"/>
        <v>0</v>
      </c>
      <c r="Z12" s="9">
        <v>0.02</v>
      </c>
      <c r="AA12" s="5">
        <v>2.94</v>
      </c>
      <c r="AB12" s="10">
        <v>0.16</v>
      </c>
      <c r="AC12" s="5">
        <v>21.9618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24.901800000000001</v>
      </c>
      <c r="AT12" s="11">
        <f t="shared" si="6"/>
        <v>1.9456760806301023E-3</v>
      </c>
      <c r="AU12" s="5">
        <f t="shared" si="7"/>
        <v>1.9456760806301023</v>
      </c>
    </row>
    <row r="13" spans="1:47" x14ac:dyDescent="0.3">
      <c r="A13" s="1" t="s">
        <v>76</v>
      </c>
      <c r="B13" s="1" t="s">
        <v>77</v>
      </c>
      <c r="C13" s="1" t="s">
        <v>78</v>
      </c>
      <c r="D13" s="1" t="s">
        <v>75</v>
      </c>
      <c r="E13" s="1" t="s">
        <v>58</v>
      </c>
      <c r="F13" s="1">
        <v>21</v>
      </c>
      <c r="G13" s="1">
        <v>102</v>
      </c>
      <c r="H13" s="1">
        <v>34</v>
      </c>
      <c r="I13" s="2">
        <v>101.74</v>
      </c>
      <c r="J13" s="2">
        <v>39.46</v>
      </c>
      <c r="K13" s="2">
        <f t="shared" si="0"/>
        <v>34.909999999999997</v>
      </c>
      <c r="L13" s="2">
        <f t="shared" si="1"/>
        <v>0</v>
      </c>
      <c r="N13" s="4">
        <v>11.93</v>
      </c>
      <c r="O13" s="5">
        <v>28721.474999999999</v>
      </c>
      <c r="P13" s="6">
        <v>15.22</v>
      </c>
      <c r="Q13" s="5">
        <v>30457.4375</v>
      </c>
      <c r="R13" s="7">
        <v>6.97</v>
      </c>
      <c r="S13" s="5">
        <v>8533.35</v>
      </c>
      <c r="T13" s="8">
        <v>0.79</v>
      </c>
      <c r="U13" s="5">
        <v>290.32499999999999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68002.587499999994</v>
      </c>
      <c r="AT13" s="11">
        <f t="shared" si="6"/>
        <v>5.3133110024056727</v>
      </c>
      <c r="AU13" s="5">
        <f t="shared" si="7"/>
        <v>5313.3110024056723</v>
      </c>
    </row>
    <row r="14" spans="1:47" x14ac:dyDescent="0.3">
      <c r="A14" s="1" t="s">
        <v>76</v>
      </c>
      <c r="B14" s="1" t="s">
        <v>77</v>
      </c>
      <c r="C14" s="1" t="s">
        <v>78</v>
      </c>
      <c r="D14" s="1" t="s">
        <v>75</v>
      </c>
      <c r="E14" s="1" t="s">
        <v>70</v>
      </c>
      <c r="F14" s="1">
        <v>21</v>
      </c>
      <c r="G14" s="1">
        <v>102</v>
      </c>
      <c r="H14" s="1">
        <v>34</v>
      </c>
      <c r="I14" s="2">
        <v>101.74</v>
      </c>
      <c r="J14" s="2">
        <v>10.61</v>
      </c>
      <c r="K14" s="2">
        <f t="shared" si="0"/>
        <v>10.610000000000001</v>
      </c>
      <c r="L14" s="2">
        <f t="shared" si="1"/>
        <v>0</v>
      </c>
      <c r="N14" s="4">
        <v>3.43</v>
      </c>
      <c r="O14" s="5">
        <v>8257.7250000000004</v>
      </c>
      <c r="P14" s="6">
        <v>7.1800000000000006</v>
      </c>
      <c r="Q14" s="5">
        <v>14959.56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23217.285</v>
      </c>
      <c r="AT14" s="11">
        <f t="shared" si="6"/>
        <v>1.8140582641283789</v>
      </c>
      <c r="AU14" s="5">
        <f t="shared" si="7"/>
        <v>1814.0582641283788</v>
      </c>
    </row>
    <row r="15" spans="1:47" x14ac:dyDescent="0.3">
      <c r="A15" s="1" t="s">
        <v>76</v>
      </c>
      <c r="B15" s="1" t="s">
        <v>77</v>
      </c>
      <c r="C15" s="1" t="s">
        <v>78</v>
      </c>
      <c r="D15" s="1" t="s">
        <v>75</v>
      </c>
      <c r="E15" s="1" t="s">
        <v>71</v>
      </c>
      <c r="F15" s="1">
        <v>21</v>
      </c>
      <c r="G15" s="1">
        <v>102</v>
      </c>
      <c r="H15" s="1">
        <v>34</v>
      </c>
      <c r="I15" s="2">
        <v>101.74</v>
      </c>
      <c r="J15" s="2">
        <v>10.37</v>
      </c>
      <c r="K15" s="2">
        <f t="shared" si="0"/>
        <v>6.33</v>
      </c>
      <c r="L15" s="2">
        <f t="shared" si="1"/>
        <v>0</v>
      </c>
      <c r="N15" s="4">
        <v>0.45</v>
      </c>
      <c r="O15" s="5">
        <v>1083.375</v>
      </c>
      <c r="P15" s="6">
        <v>5.88</v>
      </c>
      <c r="Q15" s="5">
        <v>11899.65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12983.025</v>
      </c>
      <c r="AT15" s="11">
        <f t="shared" si="6"/>
        <v>1.014415070264906</v>
      </c>
      <c r="AU15" s="5">
        <f t="shared" si="7"/>
        <v>1014.415070264906</v>
      </c>
    </row>
    <row r="16" spans="1:47" x14ac:dyDescent="0.3">
      <c r="A16" s="1" t="s">
        <v>76</v>
      </c>
      <c r="B16" s="1" t="s">
        <v>77</v>
      </c>
      <c r="C16" s="1" t="s">
        <v>78</v>
      </c>
      <c r="D16" s="1" t="s">
        <v>75</v>
      </c>
      <c r="E16" s="1" t="s">
        <v>79</v>
      </c>
      <c r="F16" s="1">
        <v>21</v>
      </c>
      <c r="G16" s="1">
        <v>102</v>
      </c>
      <c r="H16" s="1">
        <v>34</v>
      </c>
      <c r="I16" s="2">
        <v>101.74</v>
      </c>
      <c r="J16" s="2">
        <v>40.270000000000003</v>
      </c>
      <c r="K16" s="2">
        <f t="shared" si="0"/>
        <v>39.99</v>
      </c>
      <c r="L16" s="2">
        <f t="shared" si="1"/>
        <v>0</v>
      </c>
      <c r="N16" s="4">
        <v>17.3</v>
      </c>
      <c r="O16" s="5">
        <v>35770.635000000002</v>
      </c>
      <c r="P16" s="6">
        <v>19.37</v>
      </c>
      <c r="Q16" s="5">
        <v>38244.827499999999</v>
      </c>
      <c r="R16" s="7">
        <v>3.32</v>
      </c>
      <c r="S16" s="5">
        <v>4044.9499999999989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78060.412499999991</v>
      </c>
      <c r="AT16" s="11">
        <f t="shared" si="6"/>
        <v>6.0991686322020513</v>
      </c>
      <c r="AU16" s="5">
        <f t="shared" si="7"/>
        <v>6099.1686322020514</v>
      </c>
    </row>
    <row r="17" spans="1:47" x14ac:dyDescent="0.3">
      <c r="A17" s="1" t="s">
        <v>80</v>
      </c>
      <c r="B17" s="1" t="s">
        <v>81</v>
      </c>
      <c r="C17" s="1" t="s">
        <v>69</v>
      </c>
      <c r="D17" s="1" t="s">
        <v>52</v>
      </c>
      <c r="E17" s="1" t="s">
        <v>82</v>
      </c>
      <c r="F17" s="1">
        <v>21</v>
      </c>
      <c r="G17" s="1">
        <v>102</v>
      </c>
      <c r="H17" s="1">
        <v>34</v>
      </c>
      <c r="I17" s="2">
        <v>6.85</v>
      </c>
      <c r="J17" s="2">
        <v>5.73</v>
      </c>
      <c r="K17" s="2">
        <f t="shared" si="0"/>
        <v>0.94000000000000006</v>
      </c>
      <c r="L17" s="2">
        <f t="shared" si="1"/>
        <v>0</v>
      </c>
      <c r="Z17" s="9">
        <v>0.68</v>
      </c>
      <c r="AA17" s="5">
        <v>99.960000000000008</v>
      </c>
      <c r="AB17" s="10">
        <v>0.26</v>
      </c>
      <c r="AC17" s="5">
        <v>34.398000000000003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134.358</v>
      </c>
      <c r="AT17" s="11">
        <f t="shared" si="6"/>
        <v>1.049792171012936E-2</v>
      </c>
      <c r="AU17" s="5">
        <f t="shared" si="7"/>
        <v>10.497921710129361</v>
      </c>
    </row>
    <row r="18" spans="1:47" x14ac:dyDescent="0.3">
      <c r="A18" s="1" t="s">
        <v>83</v>
      </c>
      <c r="B18" s="1" t="s">
        <v>84</v>
      </c>
      <c r="C18" s="1" t="s">
        <v>85</v>
      </c>
      <c r="D18" s="1" t="s">
        <v>75</v>
      </c>
      <c r="E18" s="1" t="s">
        <v>82</v>
      </c>
      <c r="F18" s="1">
        <v>21</v>
      </c>
      <c r="G18" s="1">
        <v>102</v>
      </c>
      <c r="H18" s="1">
        <v>34</v>
      </c>
      <c r="I18" s="2">
        <v>73.150000000000006</v>
      </c>
      <c r="J18" s="2">
        <v>31.73</v>
      </c>
      <c r="K18" s="2">
        <f t="shared" si="0"/>
        <v>29.799999999999997</v>
      </c>
      <c r="L18" s="2">
        <f t="shared" si="1"/>
        <v>0</v>
      </c>
      <c r="R18" s="7">
        <v>25.05</v>
      </c>
      <c r="S18" s="5">
        <v>30678.9</v>
      </c>
      <c r="T18" s="8">
        <v>4.5999999999999996</v>
      </c>
      <c r="U18" s="5">
        <v>1690.5</v>
      </c>
      <c r="Z18" s="9">
        <v>0.04</v>
      </c>
      <c r="AA18" s="5">
        <v>5.88</v>
      </c>
      <c r="AB18" s="10">
        <v>0.11</v>
      </c>
      <c r="AC18" s="5">
        <v>14.553000000000001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32389.833000000002</v>
      </c>
      <c r="AT18" s="11">
        <f t="shared" si="6"/>
        <v>2.530745702065857</v>
      </c>
      <c r="AU18" s="5">
        <f t="shared" si="7"/>
        <v>2530.7457020658571</v>
      </c>
    </row>
    <row r="19" spans="1:47" x14ac:dyDescent="0.3">
      <c r="A19" s="1" t="s">
        <v>83</v>
      </c>
      <c r="B19" s="1" t="s">
        <v>84</v>
      </c>
      <c r="C19" s="1" t="s">
        <v>85</v>
      </c>
      <c r="D19" s="1" t="s">
        <v>75</v>
      </c>
      <c r="E19" s="1" t="s">
        <v>87</v>
      </c>
      <c r="F19" s="1">
        <v>21</v>
      </c>
      <c r="G19" s="1">
        <v>102</v>
      </c>
      <c r="H19" s="1">
        <v>34</v>
      </c>
      <c r="I19" s="2">
        <v>73.150000000000006</v>
      </c>
      <c r="J19" s="2">
        <v>38.35</v>
      </c>
      <c r="K19" s="2">
        <f t="shared" si="0"/>
        <v>38.33</v>
      </c>
      <c r="L19" s="2">
        <f t="shared" si="1"/>
        <v>0</v>
      </c>
      <c r="P19" s="6">
        <v>17.989999999999998</v>
      </c>
      <c r="Q19" s="5">
        <v>41025.460000000006</v>
      </c>
      <c r="R19" s="7">
        <v>20.34</v>
      </c>
      <c r="S19" s="5">
        <v>26239.5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67264.960000000006</v>
      </c>
      <c r="AT19" s="11">
        <f t="shared" si="6"/>
        <v>5.255677249698441</v>
      </c>
      <c r="AU19" s="5">
        <f t="shared" si="7"/>
        <v>5255.6772496984404</v>
      </c>
    </row>
    <row r="20" spans="1:47" x14ac:dyDescent="0.3">
      <c r="A20" s="1" t="s">
        <v>89</v>
      </c>
      <c r="B20" s="1" t="s">
        <v>90</v>
      </c>
      <c r="C20" s="1" t="s">
        <v>91</v>
      </c>
      <c r="D20" s="1" t="s">
        <v>52</v>
      </c>
      <c r="E20" s="1" t="s">
        <v>86</v>
      </c>
      <c r="F20" s="1">
        <v>21</v>
      </c>
      <c r="G20" s="1">
        <v>102</v>
      </c>
      <c r="H20" s="1">
        <v>34</v>
      </c>
      <c r="I20" s="2">
        <v>80</v>
      </c>
      <c r="J20" s="2">
        <v>40.270000000000003</v>
      </c>
      <c r="K20" s="2">
        <f t="shared" si="0"/>
        <v>40</v>
      </c>
      <c r="L20" s="2">
        <f t="shared" si="1"/>
        <v>0</v>
      </c>
      <c r="N20" s="4">
        <v>4.22</v>
      </c>
      <c r="O20" s="5">
        <v>8127.7199999999993</v>
      </c>
      <c r="P20" s="6">
        <v>21.43</v>
      </c>
      <c r="Q20" s="5">
        <v>34711.360000000001</v>
      </c>
      <c r="R20" s="7">
        <v>10.96</v>
      </c>
      <c r="S20" s="5">
        <v>10855.95</v>
      </c>
      <c r="T20" s="8">
        <v>3.39</v>
      </c>
      <c r="U20" s="5">
        <v>996.66000000000008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54691.69</v>
      </c>
      <c r="AT20" s="11">
        <f t="shared" si="6"/>
        <v>4.2732779575065489</v>
      </c>
      <c r="AU20" s="5">
        <f t="shared" si="7"/>
        <v>4273.2779575065488</v>
      </c>
    </row>
    <row r="21" spans="1:47" x14ac:dyDescent="0.3">
      <c r="A21" s="1" t="s">
        <v>89</v>
      </c>
      <c r="B21" s="1" t="s">
        <v>90</v>
      </c>
      <c r="C21" s="1" t="s">
        <v>91</v>
      </c>
      <c r="D21" s="1" t="s">
        <v>52</v>
      </c>
      <c r="E21" s="1" t="s">
        <v>88</v>
      </c>
      <c r="F21" s="1">
        <v>21</v>
      </c>
      <c r="G21" s="1">
        <v>102</v>
      </c>
      <c r="H21" s="1">
        <v>34</v>
      </c>
      <c r="I21" s="2">
        <v>80</v>
      </c>
      <c r="J21" s="2">
        <v>39.43</v>
      </c>
      <c r="K21" s="2">
        <f t="shared" si="0"/>
        <v>36.26</v>
      </c>
      <c r="L21" s="2">
        <f t="shared" si="1"/>
        <v>0</v>
      </c>
      <c r="R21" s="7">
        <v>30.5</v>
      </c>
      <c r="S21" s="5">
        <v>30664.2</v>
      </c>
      <c r="T21" s="8">
        <v>5.76</v>
      </c>
      <c r="U21" s="5">
        <v>1693.44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32357.64</v>
      </c>
      <c r="AT21" s="11">
        <f t="shared" si="6"/>
        <v>2.5282303357042393</v>
      </c>
      <c r="AU21" s="5">
        <f t="shared" si="7"/>
        <v>2528.2303357042392</v>
      </c>
    </row>
    <row r="22" spans="1:47" x14ac:dyDescent="0.3">
      <c r="A22" s="1" t="s">
        <v>94</v>
      </c>
      <c r="B22" s="1" t="s">
        <v>60</v>
      </c>
      <c r="C22" s="1" t="s">
        <v>61</v>
      </c>
      <c r="D22" s="1" t="s">
        <v>52</v>
      </c>
      <c r="E22" s="1" t="s">
        <v>92</v>
      </c>
      <c r="F22" s="1">
        <v>21</v>
      </c>
      <c r="G22" s="1">
        <v>102</v>
      </c>
      <c r="H22" s="1">
        <v>34</v>
      </c>
      <c r="I22" s="2">
        <v>149.76</v>
      </c>
      <c r="J22" s="2">
        <v>39.47</v>
      </c>
      <c r="K22" s="2">
        <f t="shared" si="0"/>
        <v>37.83</v>
      </c>
      <c r="L22" s="2">
        <f t="shared" si="1"/>
        <v>0</v>
      </c>
      <c r="R22" s="7">
        <v>35.28</v>
      </c>
      <c r="S22" s="5">
        <v>34574.400000000001</v>
      </c>
      <c r="T22" s="8">
        <v>2.5499999999999998</v>
      </c>
      <c r="U22" s="5">
        <v>749.69999999999993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35324.1</v>
      </c>
      <c r="AT22" s="11">
        <f t="shared" si="6"/>
        <v>2.7600115830898089</v>
      </c>
      <c r="AU22" s="5">
        <f t="shared" si="7"/>
        <v>2760.0115830898089</v>
      </c>
    </row>
    <row r="23" spans="1:47" x14ac:dyDescent="0.3">
      <c r="A23" s="1" t="s">
        <v>94</v>
      </c>
      <c r="B23" s="1" t="s">
        <v>60</v>
      </c>
      <c r="C23" s="1" t="s">
        <v>61</v>
      </c>
      <c r="D23" s="1" t="s">
        <v>52</v>
      </c>
      <c r="E23" s="1" t="s">
        <v>93</v>
      </c>
      <c r="F23" s="1">
        <v>21</v>
      </c>
      <c r="G23" s="1">
        <v>102</v>
      </c>
      <c r="H23" s="1">
        <v>34</v>
      </c>
      <c r="I23" s="2">
        <v>149.76</v>
      </c>
      <c r="J23" s="2">
        <v>40.340000000000003</v>
      </c>
      <c r="K23" s="2">
        <f t="shared" si="0"/>
        <v>17.739999999999998</v>
      </c>
      <c r="L23" s="2">
        <f t="shared" si="1"/>
        <v>0</v>
      </c>
      <c r="P23" s="6">
        <v>6.8199999999999994</v>
      </c>
      <c r="Q23" s="5">
        <v>11041.58</v>
      </c>
      <c r="R23" s="7">
        <v>10.15</v>
      </c>
      <c r="S23" s="5">
        <v>9947.0000000000018</v>
      </c>
      <c r="T23" s="8">
        <v>0.77</v>
      </c>
      <c r="U23" s="5">
        <v>226.38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21214.960000000003</v>
      </c>
      <c r="AT23" s="11">
        <f t="shared" si="6"/>
        <v>1.6576086958984653</v>
      </c>
      <c r="AU23" s="5">
        <f t="shared" si="7"/>
        <v>1657.6086958984652</v>
      </c>
    </row>
    <row r="24" spans="1:47" x14ac:dyDescent="0.3">
      <c r="A24" s="1" t="s">
        <v>94</v>
      </c>
      <c r="B24" s="1" t="s">
        <v>60</v>
      </c>
      <c r="C24" s="1" t="s">
        <v>61</v>
      </c>
      <c r="D24" s="1" t="s">
        <v>52</v>
      </c>
      <c r="E24" s="1" t="s">
        <v>95</v>
      </c>
      <c r="F24" s="1">
        <v>21</v>
      </c>
      <c r="G24" s="1">
        <v>102</v>
      </c>
      <c r="H24" s="1">
        <v>34</v>
      </c>
      <c r="I24" s="2">
        <v>149.76</v>
      </c>
      <c r="J24" s="2">
        <v>29.32</v>
      </c>
      <c r="K24" s="2">
        <f t="shared" ref="K24:K54" si="8">SUM(N24,P24,R24,T24,V24,X24,Z24,AB24,AE24,AG24,AI24)</f>
        <v>5.33</v>
      </c>
      <c r="L24" s="2">
        <f t="shared" ref="L24:L54" si="9">SUM(M24,AD24,AK24,AM24,AO24,AQ24,AR24)</f>
        <v>0</v>
      </c>
      <c r="R24" s="7">
        <v>3.11</v>
      </c>
      <c r="S24" s="5">
        <v>3047.8</v>
      </c>
      <c r="T24" s="8">
        <v>2.13</v>
      </c>
      <c r="U24" s="5">
        <v>626.21999999999991</v>
      </c>
      <c r="Z24" s="9">
        <v>7.0000000000000007E-2</v>
      </c>
      <c r="AA24" s="5">
        <v>8.2320000000000011</v>
      </c>
      <c r="AB24" s="10">
        <v>0.02</v>
      </c>
      <c r="AC24" s="5">
        <v>2.1168</v>
      </c>
      <c r="AL24" s="5" t="str">
        <f t="shared" ref="AL24:AL54" si="10">IF(AK24&gt;0,AK24*$AL$1,"")</f>
        <v/>
      </c>
      <c r="AN24" s="5" t="str">
        <f t="shared" ref="AN24:AN54" si="11">IF(AM24&gt;0,AM24*$AN$1,"")</f>
        <v/>
      </c>
      <c r="AP24" s="5" t="str">
        <f t="shared" ref="AP24:AP54" si="12">IF(AO24&gt;0,AO24*$AP$1,"")</f>
        <v/>
      </c>
      <c r="AS24" s="5">
        <f t="shared" ref="AS24:AS54" si="13">SUM(O24,Q24,S24,U24,W24,Y24,AA24,AC24,AF24,AH24,AJ24)</f>
        <v>3684.3687999999997</v>
      </c>
      <c r="AT24" s="11">
        <f t="shared" si="6"/>
        <v>0.28787430010600973</v>
      </c>
      <c r="AU24" s="5">
        <f t="shared" ref="AU24:AU54" si="14">(AT24/100)*$AU$1</f>
        <v>287.87430010600974</v>
      </c>
    </row>
    <row r="25" spans="1:47" x14ac:dyDescent="0.3">
      <c r="A25" s="1" t="s">
        <v>96</v>
      </c>
      <c r="B25" s="1" t="s">
        <v>97</v>
      </c>
      <c r="C25" s="1" t="s">
        <v>98</v>
      </c>
      <c r="D25" s="1" t="s">
        <v>52</v>
      </c>
      <c r="E25" s="1" t="s">
        <v>95</v>
      </c>
      <c r="F25" s="1">
        <v>21</v>
      </c>
      <c r="G25" s="1">
        <v>102</v>
      </c>
      <c r="H25" s="1">
        <v>34</v>
      </c>
      <c r="I25" s="2">
        <v>7</v>
      </c>
      <c r="J25" s="2">
        <v>6.59</v>
      </c>
      <c r="K25" s="2">
        <f t="shared" si="8"/>
        <v>1.5299999999999998</v>
      </c>
      <c r="L25" s="2">
        <f t="shared" si="9"/>
        <v>0</v>
      </c>
      <c r="Z25" s="9">
        <v>0.12</v>
      </c>
      <c r="AA25" s="5">
        <v>14.112</v>
      </c>
      <c r="AB25" s="10">
        <v>1.41</v>
      </c>
      <c r="AC25" s="5">
        <v>149.23439999999999</v>
      </c>
      <c r="AL25" s="5" t="str">
        <f t="shared" si="10"/>
        <v/>
      </c>
      <c r="AN25" s="5" t="str">
        <f t="shared" si="11"/>
        <v/>
      </c>
      <c r="AP25" s="5" t="str">
        <f t="shared" si="12"/>
        <v/>
      </c>
      <c r="AS25" s="5">
        <f t="shared" si="13"/>
        <v>163.34639999999999</v>
      </c>
      <c r="AT25" s="11">
        <f t="shared" si="6"/>
        <v>1.2762900004699939E-2</v>
      </c>
      <c r="AU25" s="5">
        <f t="shared" si="14"/>
        <v>12.762900004699938</v>
      </c>
    </row>
    <row r="26" spans="1:47" x14ac:dyDescent="0.3">
      <c r="A26" s="1" t="s">
        <v>99</v>
      </c>
      <c r="B26" s="1" t="s">
        <v>100</v>
      </c>
      <c r="C26" s="1" t="s">
        <v>101</v>
      </c>
      <c r="D26" s="1" t="s">
        <v>75</v>
      </c>
      <c r="E26" s="1" t="s">
        <v>88</v>
      </c>
      <c r="F26" s="1">
        <v>22</v>
      </c>
      <c r="G26" s="1">
        <v>102</v>
      </c>
      <c r="H26" s="1">
        <v>34</v>
      </c>
      <c r="I26" s="2">
        <v>2.93</v>
      </c>
      <c r="J26" s="2">
        <v>2.2799999999999998</v>
      </c>
      <c r="K26" s="2">
        <f t="shared" si="8"/>
        <v>1.44</v>
      </c>
      <c r="L26" s="2">
        <f t="shared" si="9"/>
        <v>0</v>
      </c>
      <c r="Z26" s="9">
        <v>0.21</v>
      </c>
      <c r="AA26" s="5">
        <v>30.87</v>
      </c>
      <c r="AB26" s="10">
        <v>1.23</v>
      </c>
      <c r="AC26" s="5">
        <v>162.72900000000001</v>
      </c>
      <c r="AL26" s="5" t="str">
        <f t="shared" si="10"/>
        <v/>
      </c>
      <c r="AN26" s="5" t="str">
        <f t="shared" si="11"/>
        <v/>
      </c>
      <c r="AP26" s="5" t="str">
        <f t="shared" si="12"/>
        <v/>
      </c>
      <c r="AS26" s="5">
        <f t="shared" si="13"/>
        <v>193.59900000000002</v>
      </c>
      <c r="AT26" s="11">
        <f t="shared" si="6"/>
        <v>1.5126655243151389E-2</v>
      </c>
      <c r="AU26" s="5">
        <f t="shared" si="14"/>
        <v>15.126655243151388</v>
      </c>
    </row>
    <row r="27" spans="1:47" x14ac:dyDescent="0.3">
      <c r="A27" s="1" t="s">
        <v>102</v>
      </c>
      <c r="B27" s="1" t="s">
        <v>100</v>
      </c>
      <c r="C27" s="1" t="s">
        <v>101</v>
      </c>
      <c r="D27" s="1" t="s">
        <v>75</v>
      </c>
      <c r="E27" s="1" t="s">
        <v>86</v>
      </c>
      <c r="F27" s="1">
        <v>22</v>
      </c>
      <c r="G27" s="1">
        <v>102</v>
      </c>
      <c r="H27" s="1">
        <v>34</v>
      </c>
      <c r="I27" s="2">
        <v>143.19</v>
      </c>
      <c r="J27" s="2">
        <v>40.08</v>
      </c>
      <c r="K27" s="2">
        <f t="shared" si="8"/>
        <v>0.03</v>
      </c>
      <c r="L27" s="2">
        <f t="shared" si="9"/>
        <v>0</v>
      </c>
      <c r="R27" s="7">
        <v>0.03</v>
      </c>
      <c r="S27" s="5">
        <v>36.75</v>
      </c>
      <c r="AL27" s="5" t="str">
        <f t="shared" si="10"/>
        <v/>
      </c>
      <c r="AN27" s="5" t="str">
        <f t="shared" si="11"/>
        <v/>
      </c>
      <c r="AP27" s="5" t="str">
        <f t="shared" si="12"/>
        <v/>
      </c>
      <c r="AS27" s="5">
        <f t="shared" si="13"/>
        <v>36.75</v>
      </c>
      <c r="AT27" s="11">
        <f t="shared" si="6"/>
        <v>2.8714227872345078E-3</v>
      </c>
      <c r="AU27" s="5">
        <f t="shared" si="14"/>
        <v>2.8714227872345077</v>
      </c>
    </row>
    <row r="28" spans="1:47" x14ac:dyDescent="0.3">
      <c r="A28" s="1" t="s">
        <v>102</v>
      </c>
      <c r="B28" s="1" t="s">
        <v>100</v>
      </c>
      <c r="C28" s="1" t="s">
        <v>101</v>
      </c>
      <c r="D28" s="1" t="s">
        <v>75</v>
      </c>
      <c r="E28" s="1" t="s">
        <v>88</v>
      </c>
      <c r="F28" s="1">
        <v>22</v>
      </c>
      <c r="G28" s="1">
        <v>102</v>
      </c>
      <c r="H28" s="1">
        <v>34</v>
      </c>
      <c r="I28" s="2">
        <v>143.19</v>
      </c>
      <c r="J28" s="2">
        <v>27.23</v>
      </c>
      <c r="K28" s="2">
        <f t="shared" si="8"/>
        <v>16.120000000000005</v>
      </c>
      <c r="L28" s="2">
        <f t="shared" si="9"/>
        <v>0</v>
      </c>
      <c r="P28" s="6">
        <v>7.11</v>
      </c>
      <c r="Q28" s="5">
        <v>14825.9925</v>
      </c>
      <c r="R28" s="7">
        <v>8.8800000000000008</v>
      </c>
      <c r="S28" s="5">
        <v>10878</v>
      </c>
      <c r="Z28" s="9">
        <v>0.01</v>
      </c>
      <c r="AA28" s="5">
        <v>1.47</v>
      </c>
      <c r="AB28" s="10">
        <v>0.12</v>
      </c>
      <c r="AC28" s="5">
        <v>15.875999999999999</v>
      </c>
      <c r="AL28" s="5" t="str">
        <f t="shared" si="10"/>
        <v/>
      </c>
      <c r="AN28" s="5" t="str">
        <f t="shared" si="11"/>
        <v/>
      </c>
      <c r="AP28" s="5" t="str">
        <f t="shared" si="12"/>
        <v/>
      </c>
      <c r="AS28" s="5">
        <f t="shared" si="13"/>
        <v>25721.338500000002</v>
      </c>
      <c r="AT28" s="11">
        <f t="shared" si="6"/>
        <v>2.0097098635938027</v>
      </c>
      <c r="AU28" s="5">
        <f t="shared" si="14"/>
        <v>2009.7098635938025</v>
      </c>
    </row>
    <row r="29" spans="1:47" x14ac:dyDescent="0.3">
      <c r="A29" s="1" t="s">
        <v>103</v>
      </c>
      <c r="B29" s="1" t="s">
        <v>104</v>
      </c>
      <c r="C29" s="1" t="s">
        <v>105</v>
      </c>
      <c r="D29" s="1" t="s">
        <v>106</v>
      </c>
      <c r="E29" s="1" t="s">
        <v>88</v>
      </c>
      <c r="F29" s="1">
        <v>22</v>
      </c>
      <c r="G29" s="1">
        <v>102</v>
      </c>
      <c r="H29" s="1">
        <v>34</v>
      </c>
      <c r="I29" s="2">
        <v>6.79</v>
      </c>
      <c r="J29" s="2">
        <v>6.79</v>
      </c>
      <c r="K29" s="2">
        <f t="shared" si="8"/>
        <v>1.62</v>
      </c>
      <c r="L29" s="2">
        <f t="shared" si="9"/>
        <v>0</v>
      </c>
      <c r="R29" s="7">
        <v>0.15</v>
      </c>
      <c r="S29" s="5">
        <v>183.75</v>
      </c>
      <c r="Z29" s="9">
        <v>0.96000000000000008</v>
      </c>
      <c r="AA29" s="5">
        <v>141.12</v>
      </c>
      <c r="AB29" s="10">
        <v>0.51</v>
      </c>
      <c r="AC29" s="5">
        <v>67.472999999999999</v>
      </c>
      <c r="AL29" s="5" t="str">
        <f t="shared" si="10"/>
        <v/>
      </c>
      <c r="AN29" s="5" t="str">
        <f t="shared" si="11"/>
        <v/>
      </c>
      <c r="AP29" s="5" t="str">
        <f t="shared" si="12"/>
        <v/>
      </c>
      <c r="AS29" s="5">
        <f t="shared" si="13"/>
        <v>392.34300000000002</v>
      </c>
      <c r="AT29" s="11">
        <f t="shared" si="6"/>
        <v>3.0655309676515606E-2</v>
      </c>
      <c r="AU29" s="5">
        <f t="shared" si="14"/>
        <v>30.655309676515603</v>
      </c>
    </row>
    <row r="30" spans="1:47" x14ac:dyDescent="0.3">
      <c r="A30" s="1" t="s">
        <v>107</v>
      </c>
      <c r="B30" s="1" t="s">
        <v>108</v>
      </c>
      <c r="C30" s="1" t="s">
        <v>109</v>
      </c>
      <c r="D30" s="1" t="s">
        <v>52</v>
      </c>
      <c r="E30" s="1" t="s">
        <v>92</v>
      </c>
      <c r="F30" s="1">
        <v>22</v>
      </c>
      <c r="G30" s="1">
        <v>102</v>
      </c>
      <c r="H30" s="1">
        <v>34</v>
      </c>
      <c r="I30" s="2">
        <v>160</v>
      </c>
      <c r="J30" s="2">
        <v>38.94</v>
      </c>
      <c r="K30" s="2">
        <f t="shared" si="8"/>
        <v>35.700000000000003</v>
      </c>
      <c r="L30" s="2">
        <f t="shared" si="9"/>
        <v>0</v>
      </c>
      <c r="P30" s="6">
        <v>29.68</v>
      </c>
      <c r="Q30" s="5">
        <v>61230.579999999987</v>
      </c>
      <c r="R30" s="7">
        <v>6.02</v>
      </c>
      <c r="S30" s="5">
        <v>7634.2</v>
      </c>
      <c r="AL30" s="5" t="str">
        <f t="shared" si="10"/>
        <v/>
      </c>
      <c r="AN30" s="5" t="str">
        <f t="shared" si="11"/>
        <v/>
      </c>
      <c r="AP30" s="5" t="str">
        <f t="shared" si="12"/>
        <v/>
      </c>
      <c r="AS30" s="5">
        <f t="shared" si="13"/>
        <v>68864.779999999984</v>
      </c>
      <c r="AT30" s="11">
        <f t="shared" si="6"/>
        <v>5.3806775110174465</v>
      </c>
      <c r="AU30" s="5">
        <f t="shared" si="14"/>
        <v>5380.6775110174467</v>
      </c>
    </row>
    <row r="31" spans="1:47" x14ac:dyDescent="0.3">
      <c r="A31" s="1" t="s">
        <v>107</v>
      </c>
      <c r="B31" s="1" t="s">
        <v>108</v>
      </c>
      <c r="C31" s="1" t="s">
        <v>109</v>
      </c>
      <c r="D31" s="1" t="s">
        <v>52</v>
      </c>
      <c r="E31" s="1" t="s">
        <v>88</v>
      </c>
      <c r="F31" s="1">
        <v>22</v>
      </c>
      <c r="G31" s="1">
        <v>102</v>
      </c>
      <c r="H31" s="1">
        <v>34</v>
      </c>
      <c r="I31" s="2">
        <v>160</v>
      </c>
      <c r="J31" s="2">
        <v>0.02</v>
      </c>
      <c r="K31" s="2">
        <f t="shared" si="8"/>
        <v>0.02</v>
      </c>
      <c r="L31" s="2">
        <f t="shared" si="9"/>
        <v>0</v>
      </c>
      <c r="P31" s="6">
        <v>0.01</v>
      </c>
      <c r="Q31" s="5">
        <v>20.237500000000001</v>
      </c>
      <c r="R31" s="7">
        <v>0.01</v>
      </c>
      <c r="S31" s="5">
        <v>12.25</v>
      </c>
      <c r="AL31" s="5" t="str">
        <f t="shared" si="10"/>
        <v/>
      </c>
      <c r="AN31" s="5" t="str">
        <f t="shared" si="11"/>
        <v/>
      </c>
      <c r="AP31" s="5" t="str">
        <f t="shared" si="12"/>
        <v/>
      </c>
      <c r="AS31" s="5">
        <f t="shared" si="13"/>
        <v>32.487499999999997</v>
      </c>
      <c r="AT31" s="11">
        <f t="shared" si="6"/>
        <v>2.5383768108920017E-3</v>
      </c>
      <c r="AU31" s="5">
        <f t="shared" si="14"/>
        <v>2.5383768108920015</v>
      </c>
    </row>
    <row r="32" spans="1:47" x14ac:dyDescent="0.3">
      <c r="A32" s="1" t="s">
        <v>107</v>
      </c>
      <c r="B32" s="1" t="s">
        <v>108</v>
      </c>
      <c r="C32" s="1" t="s">
        <v>109</v>
      </c>
      <c r="D32" s="1" t="s">
        <v>52</v>
      </c>
      <c r="E32" s="1" t="s">
        <v>110</v>
      </c>
      <c r="F32" s="1">
        <v>22</v>
      </c>
      <c r="G32" s="1">
        <v>102</v>
      </c>
      <c r="H32" s="1">
        <v>34</v>
      </c>
      <c r="I32" s="2">
        <v>160</v>
      </c>
      <c r="J32" s="2">
        <v>39.07</v>
      </c>
      <c r="K32" s="2">
        <f t="shared" si="8"/>
        <v>6.91</v>
      </c>
      <c r="L32" s="2">
        <f t="shared" si="9"/>
        <v>0</v>
      </c>
      <c r="P32" s="6">
        <v>6.91</v>
      </c>
      <c r="Q32" s="5">
        <v>13984.112499999999</v>
      </c>
      <c r="AL32" s="5" t="str">
        <f t="shared" si="10"/>
        <v/>
      </c>
      <c r="AN32" s="5" t="str">
        <f t="shared" si="11"/>
        <v/>
      </c>
      <c r="AP32" s="5" t="str">
        <f t="shared" si="12"/>
        <v/>
      </c>
      <c r="AS32" s="5">
        <f t="shared" si="13"/>
        <v>13984.112499999999</v>
      </c>
      <c r="AT32" s="11">
        <f t="shared" si="6"/>
        <v>1.0926339943333583</v>
      </c>
      <c r="AU32" s="5">
        <f t="shared" si="14"/>
        <v>1092.6339943333583</v>
      </c>
    </row>
    <row r="33" spans="1:47" x14ac:dyDescent="0.3">
      <c r="A33" s="1" t="s">
        <v>107</v>
      </c>
      <c r="B33" s="1" t="s">
        <v>108</v>
      </c>
      <c r="C33" s="1" t="s">
        <v>109</v>
      </c>
      <c r="D33" s="1" t="s">
        <v>52</v>
      </c>
      <c r="E33" s="1" t="s">
        <v>95</v>
      </c>
      <c r="F33" s="1">
        <v>22</v>
      </c>
      <c r="G33" s="1">
        <v>102</v>
      </c>
      <c r="H33" s="1">
        <v>34</v>
      </c>
      <c r="I33" s="2">
        <v>160</v>
      </c>
      <c r="J33" s="2">
        <v>38.049999999999997</v>
      </c>
      <c r="K33" s="2">
        <f t="shared" si="8"/>
        <v>0.91</v>
      </c>
      <c r="L33" s="2">
        <f t="shared" si="9"/>
        <v>0</v>
      </c>
      <c r="P33" s="6">
        <v>0.91</v>
      </c>
      <c r="Q33" s="5">
        <v>1841.6125</v>
      </c>
      <c r="AL33" s="5" t="str">
        <f t="shared" si="10"/>
        <v/>
      </c>
      <c r="AN33" s="5" t="str">
        <f t="shared" si="11"/>
        <v/>
      </c>
      <c r="AP33" s="5" t="str">
        <f t="shared" si="12"/>
        <v/>
      </c>
      <c r="AS33" s="5">
        <f t="shared" si="13"/>
        <v>1841.6125</v>
      </c>
      <c r="AT33" s="11">
        <f t="shared" si="6"/>
        <v>0.14389246524505878</v>
      </c>
      <c r="AU33" s="5">
        <f t="shared" si="14"/>
        <v>143.89246524505879</v>
      </c>
    </row>
    <row r="34" spans="1:47" x14ac:dyDescent="0.3">
      <c r="A34" s="1" t="s">
        <v>107</v>
      </c>
      <c r="B34" s="1" t="s">
        <v>108</v>
      </c>
      <c r="C34" s="1" t="s">
        <v>109</v>
      </c>
      <c r="D34" s="1" t="s">
        <v>52</v>
      </c>
      <c r="E34" s="1" t="s">
        <v>93</v>
      </c>
      <c r="F34" s="1">
        <v>22</v>
      </c>
      <c r="G34" s="1">
        <v>102</v>
      </c>
      <c r="H34" s="1">
        <v>34</v>
      </c>
      <c r="I34" s="2">
        <v>160</v>
      </c>
      <c r="J34" s="2">
        <v>40.049999999999997</v>
      </c>
      <c r="K34" s="2">
        <f t="shared" si="8"/>
        <v>8.0500000000000007</v>
      </c>
      <c r="L34" s="2">
        <f t="shared" si="9"/>
        <v>0</v>
      </c>
      <c r="P34" s="6">
        <v>7.88</v>
      </c>
      <c r="Q34" s="5">
        <v>15947.15</v>
      </c>
      <c r="R34" s="7">
        <v>0.17</v>
      </c>
      <c r="S34" s="5">
        <v>208.25</v>
      </c>
      <c r="AL34" s="5" t="str">
        <f t="shared" si="10"/>
        <v/>
      </c>
      <c r="AN34" s="5" t="str">
        <f t="shared" si="11"/>
        <v/>
      </c>
      <c r="AP34" s="5" t="str">
        <f t="shared" si="12"/>
        <v/>
      </c>
      <c r="AS34" s="5">
        <f t="shared" si="13"/>
        <v>16155.4</v>
      </c>
      <c r="AT34" s="11">
        <f t="shared" si="6"/>
        <v>1.2622852706636289</v>
      </c>
      <c r="AU34" s="5">
        <f t="shared" si="14"/>
        <v>1262.285270663629</v>
      </c>
    </row>
    <row r="35" spans="1:47" x14ac:dyDescent="0.3">
      <c r="A35" s="1" t="s">
        <v>111</v>
      </c>
      <c r="B35" s="1" t="s">
        <v>112</v>
      </c>
      <c r="C35" s="1" t="s">
        <v>113</v>
      </c>
      <c r="D35" s="1" t="s">
        <v>52</v>
      </c>
      <c r="E35" s="1" t="s">
        <v>95</v>
      </c>
      <c r="F35" s="1">
        <v>27</v>
      </c>
      <c r="G35" s="1">
        <v>102</v>
      </c>
      <c r="H35" s="1">
        <v>34</v>
      </c>
      <c r="I35" s="2">
        <v>72.78</v>
      </c>
      <c r="J35" s="2">
        <v>35.799999999999997</v>
      </c>
      <c r="K35" s="2">
        <f t="shared" si="8"/>
        <v>0.62</v>
      </c>
      <c r="L35" s="2">
        <f t="shared" si="9"/>
        <v>0</v>
      </c>
      <c r="N35" s="4">
        <v>0.33</v>
      </c>
      <c r="O35" s="5">
        <v>1112.2650000000001</v>
      </c>
      <c r="P35" s="6">
        <v>0.28999999999999998</v>
      </c>
      <c r="Q35" s="5">
        <v>821.64249999999993</v>
      </c>
      <c r="AL35" s="5" t="str">
        <f t="shared" si="10"/>
        <v/>
      </c>
      <c r="AN35" s="5" t="str">
        <f t="shared" si="11"/>
        <v/>
      </c>
      <c r="AP35" s="5" t="str">
        <f t="shared" si="12"/>
        <v/>
      </c>
      <c r="AS35" s="5">
        <f t="shared" si="13"/>
        <v>1933.9075</v>
      </c>
      <c r="AT35" s="11">
        <f t="shared" ref="AT35:AT66" si="15">(AS35/$AS$69)*100</f>
        <v>0.15110383847357059</v>
      </c>
      <c r="AU35" s="5">
        <f t="shared" si="14"/>
        <v>151.10383847357059</v>
      </c>
    </row>
    <row r="36" spans="1:47" x14ac:dyDescent="0.3">
      <c r="A36" s="1" t="s">
        <v>114</v>
      </c>
      <c r="B36" s="1" t="s">
        <v>115</v>
      </c>
      <c r="C36" s="1" t="s">
        <v>116</v>
      </c>
      <c r="D36" s="1" t="s">
        <v>117</v>
      </c>
      <c r="E36" s="1" t="s">
        <v>54</v>
      </c>
      <c r="F36" s="1">
        <v>28</v>
      </c>
      <c r="G36" s="1">
        <v>102</v>
      </c>
      <c r="H36" s="1">
        <v>34</v>
      </c>
      <c r="I36" s="2">
        <v>97</v>
      </c>
      <c r="J36" s="2">
        <v>36.44</v>
      </c>
      <c r="K36" s="2">
        <f t="shared" si="8"/>
        <v>24.06</v>
      </c>
      <c r="L36" s="2">
        <f t="shared" si="9"/>
        <v>0</v>
      </c>
      <c r="N36" s="4">
        <v>2.81</v>
      </c>
      <c r="O36" s="5">
        <v>8151.7950000000001</v>
      </c>
      <c r="P36" s="6">
        <v>20.99</v>
      </c>
      <c r="Q36" s="5">
        <v>45121.53</v>
      </c>
      <c r="R36" s="7">
        <v>0.26</v>
      </c>
      <c r="S36" s="5">
        <v>325.85000000000002</v>
      </c>
      <c r="AL36" s="5" t="str">
        <f t="shared" si="10"/>
        <v/>
      </c>
      <c r="AN36" s="5" t="str">
        <f t="shared" si="11"/>
        <v/>
      </c>
      <c r="AP36" s="5" t="str">
        <f t="shared" si="12"/>
        <v/>
      </c>
      <c r="AS36" s="5">
        <f t="shared" si="13"/>
        <v>53599.174999999996</v>
      </c>
      <c r="AT36" s="11">
        <f t="shared" si="15"/>
        <v>4.1879154414141535</v>
      </c>
      <c r="AU36" s="5">
        <f t="shared" si="14"/>
        <v>4187.915441414154</v>
      </c>
    </row>
    <row r="37" spans="1:47" x14ac:dyDescent="0.3">
      <c r="A37" s="1" t="s">
        <v>114</v>
      </c>
      <c r="B37" s="1" t="s">
        <v>115</v>
      </c>
      <c r="C37" s="1" t="s">
        <v>116</v>
      </c>
      <c r="D37" s="1" t="s">
        <v>117</v>
      </c>
      <c r="E37" s="1" t="s">
        <v>118</v>
      </c>
      <c r="F37" s="1">
        <v>28</v>
      </c>
      <c r="G37" s="1">
        <v>102</v>
      </c>
      <c r="H37" s="1">
        <v>34</v>
      </c>
      <c r="I37" s="2">
        <v>97</v>
      </c>
      <c r="J37" s="2">
        <v>23.38</v>
      </c>
      <c r="K37" s="2">
        <f t="shared" si="8"/>
        <v>18.43</v>
      </c>
      <c r="L37" s="2">
        <f t="shared" si="9"/>
        <v>0</v>
      </c>
      <c r="P37" s="6">
        <v>16.690000000000001</v>
      </c>
      <c r="Q37" s="5">
        <v>35974.18</v>
      </c>
      <c r="R37" s="7">
        <v>1.74</v>
      </c>
      <c r="S37" s="5">
        <v>2131.5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38105.68</v>
      </c>
      <c r="AT37" s="11">
        <f t="shared" si="15"/>
        <v>2.9773474251718701</v>
      </c>
      <c r="AU37" s="5">
        <f t="shared" si="14"/>
        <v>2977.3474251718703</v>
      </c>
    </row>
    <row r="38" spans="1:47" x14ac:dyDescent="0.3">
      <c r="A38" s="1" t="s">
        <v>119</v>
      </c>
      <c r="B38" s="1" t="s">
        <v>115</v>
      </c>
      <c r="C38" s="1" t="s">
        <v>116</v>
      </c>
      <c r="D38" s="1" t="s">
        <v>117</v>
      </c>
      <c r="E38" s="1" t="s">
        <v>62</v>
      </c>
      <c r="F38" s="1">
        <v>28</v>
      </c>
      <c r="G38" s="1">
        <v>102</v>
      </c>
      <c r="H38" s="1">
        <v>34</v>
      </c>
      <c r="I38" s="2">
        <v>23</v>
      </c>
      <c r="J38" s="2">
        <v>7.68</v>
      </c>
      <c r="K38" s="2">
        <f t="shared" si="8"/>
        <v>0.1</v>
      </c>
      <c r="L38" s="2">
        <f t="shared" si="9"/>
        <v>0</v>
      </c>
      <c r="P38" s="6">
        <v>0.1</v>
      </c>
      <c r="Q38" s="5">
        <v>202.375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202.375</v>
      </c>
      <c r="AT38" s="11">
        <f t="shared" si="15"/>
        <v>1.5812358818138326E-2</v>
      </c>
      <c r="AU38" s="5">
        <f t="shared" si="14"/>
        <v>15.812358818138327</v>
      </c>
    </row>
    <row r="39" spans="1:47" x14ac:dyDescent="0.3">
      <c r="A39" s="1" t="s">
        <v>119</v>
      </c>
      <c r="B39" s="1" t="s">
        <v>115</v>
      </c>
      <c r="C39" s="1" t="s">
        <v>116</v>
      </c>
      <c r="D39" s="1" t="s">
        <v>117</v>
      </c>
      <c r="E39" s="1" t="s">
        <v>118</v>
      </c>
      <c r="F39" s="1">
        <v>28</v>
      </c>
      <c r="G39" s="1">
        <v>102</v>
      </c>
      <c r="H39" s="1">
        <v>34</v>
      </c>
      <c r="I39" s="2">
        <v>23</v>
      </c>
      <c r="J39" s="2">
        <v>14.52</v>
      </c>
      <c r="K39" s="2">
        <f t="shared" si="8"/>
        <v>12.84</v>
      </c>
      <c r="L39" s="2">
        <f t="shared" si="9"/>
        <v>0</v>
      </c>
      <c r="P39" s="6">
        <v>9.18</v>
      </c>
      <c r="Q39" s="5">
        <v>18513.264999999999</v>
      </c>
      <c r="R39" s="7">
        <v>3.66</v>
      </c>
      <c r="S39" s="5">
        <v>4483.5</v>
      </c>
      <c r="AL39" s="5" t="str">
        <f t="shared" si="10"/>
        <v/>
      </c>
      <c r="AN39" s="5" t="str">
        <f t="shared" si="11"/>
        <v/>
      </c>
      <c r="AP39" s="5" t="str">
        <f t="shared" si="12"/>
        <v/>
      </c>
      <c r="AS39" s="5">
        <f t="shared" si="13"/>
        <v>22996.764999999999</v>
      </c>
      <c r="AT39" s="11">
        <f t="shared" si="15"/>
        <v>1.7968281647259041</v>
      </c>
      <c r="AU39" s="5">
        <f t="shared" si="14"/>
        <v>1796.8281647259041</v>
      </c>
    </row>
    <row r="40" spans="1:47" x14ac:dyDescent="0.3">
      <c r="A40" s="1" t="s">
        <v>120</v>
      </c>
      <c r="B40" s="1" t="s">
        <v>121</v>
      </c>
      <c r="C40" s="1" t="s">
        <v>122</v>
      </c>
      <c r="D40" s="1" t="s">
        <v>123</v>
      </c>
      <c r="E40" s="1" t="s">
        <v>79</v>
      </c>
      <c r="F40" s="1">
        <v>28</v>
      </c>
      <c r="G40" s="1">
        <v>102</v>
      </c>
      <c r="H40" s="1">
        <v>34</v>
      </c>
      <c r="I40" s="2">
        <v>120</v>
      </c>
      <c r="J40" s="2">
        <v>39.979999999999997</v>
      </c>
      <c r="K40" s="2">
        <f t="shared" si="8"/>
        <v>13.830000000000002</v>
      </c>
      <c r="L40" s="2">
        <f t="shared" si="9"/>
        <v>0</v>
      </c>
      <c r="N40" s="4">
        <v>2.73</v>
      </c>
      <c r="O40" s="5">
        <v>6572.4750000000004</v>
      </c>
      <c r="P40" s="6">
        <v>8.1300000000000008</v>
      </c>
      <c r="Q40" s="5">
        <v>16453.087500000001</v>
      </c>
      <c r="R40" s="7">
        <v>2.97</v>
      </c>
      <c r="S40" s="5">
        <v>3638.25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26663.8125</v>
      </c>
      <c r="AT40" s="11">
        <f t="shared" si="15"/>
        <v>2.0833490831849879</v>
      </c>
      <c r="AU40" s="5">
        <f t="shared" si="14"/>
        <v>2083.3490831849881</v>
      </c>
    </row>
    <row r="41" spans="1:47" x14ac:dyDescent="0.3">
      <c r="A41" s="1" t="s">
        <v>120</v>
      </c>
      <c r="B41" s="1" t="s">
        <v>121</v>
      </c>
      <c r="C41" s="1" t="s">
        <v>122</v>
      </c>
      <c r="D41" s="1" t="s">
        <v>123</v>
      </c>
      <c r="E41" s="1" t="s">
        <v>62</v>
      </c>
      <c r="F41" s="1">
        <v>28</v>
      </c>
      <c r="G41" s="1">
        <v>102</v>
      </c>
      <c r="H41" s="1">
        <v>34</v>
      </c>
      <c r="I41" s="2">
        <v>120</v>
      </c>
      <c r="J41" s="2">
        <v>19.97</v>
      </c>
      <c r="K41" s="2">
        <f t="shared" si="8"/>
        <v>0.03</v>
      </c>
      <c r="L41" s="2">
        <f t="shared" si="9"/>
        <v>0</v>
      </c>
      <c r="P41" s="6">
        <v>0.03</v>
      </c>
      <c r="Q41" s="5">
        <v>60.712499999999999</v>
      </c>
      <c r="AL41" s="5" t="str">
        <f t="shared" si="10"/>
        <v/>
      </c>
      <c r="AN41" s="5" t="str">
        <f t="shared" si="11"/>
        <v/>
      </c>
      <c r="AP41" s="5" t="str">
        <f t="shared" si="12"/>
        <v/>
      </c>
      <c r="AS41" s="5">
        <f t="shared" si="13"/>
        <v>60.712499999999999</v>
      </c>
      <c r="AT41" s="11">
        <f t="shared" si="15"/>
        <v>4.7437076454414978E-3</v>
      </c>
      <c r="AU41" s="5">
        <f t="shared" si="14"/>
        <v>4.7437076454414973</v>
      </c>
    </row>
    <row r="42" spans="1:47" x14ac:dyDescent="0.3">
      <c r="A42" s="1" t="s">
        <v>120</v>
      </c>
      <c r="B42" s="1" t="s">
        <v>121</v>
      </c>
      <c r="C42" s="1" t="s">
        <v>122</v>
      </c>
      <c r="D42" s="1" t="s">
        <v>123</v>
      </c>
      <c r="E42" s="1" t="s">
        <v>70</v>
      </c>
      <c r="F42" s="1">
        <v>28</v>
      </c>
      <c r="G42" s="1">
        <v>102</v>
      </c>
      <c r="H42" s="1">
        <v>34</v>
      </c>
      <c r="I42" s="2">
        <v>120</v>
      </c>
      <c r="J42" s="2">
        <v>0.1</v>
      </c>
      <c r="K42" s="2">
        <f t="shared" si="8"/>
        <v>0.04</v>
      </c>
      <c r="L42" s="2">
        <f t="shared" si="9"/>
        <v>0</v>
      </c>
      <c r="P42" s="6">
        <v>0.03</v>
      </c>
      <c r="Q42" s="5">
        <v>60.712499999999999</v>
      </c>
      <c r="R42" s="7">
        <v>0.01</v>
      </c>
      <c r="S42" s="5">
        <v>12.25</v>
      </c>
      <c r="AL42" s="5" t="str">
        <f t="shared" si="10"/>
        <v/>
      </c>
      <c r="AN42" s="5" t="str">
        <f t="shared" si="11"/>
        <v/>
      </c>
      <c r="AP42" s="5" t="str">
        <f t="shared" si="12"/>
        <v/>
      </c>
      <c r="AS42" s="5">
        <f t="shared" si="13"/>
        <v>72.962500000000006</v>
      </c>
      <c r="AT42" s="11">
        <f t="shared" si="15"/>
        <v>5.7008485745196676E-3</v>
      </c>
      <c r="AU42" s="5">
        <f t="shared" si="14"/>
        <v>5.700848574519668</v>
      </c>
    </row>
    <row r="43" spans="1:47" x14ac:dyDescent="0.3">
      <c r="A43" s="1" t="s">
        <v>124</v>
      </c>
      <c r="B43" s="1" t="s">
        <v>112</v>
      </c>
      <c r="C43" s="1" t="s">
        <v>113</v>
      </c>
      <c r="D43" s="1" t="s">
        <v>52</v>
      </c>
      <c r="E43" s="1" t="s">
        <v>70</v>
      </c>
      <c r="F43" s="1">
        <v>28</v>
      </c>
      <c r="G43" s="1">
        <v>102</v>
      </c>
      <c r="H43" s="1">
        <v>34</v>
      </c>
      <c r="I43" s="2">
        <v>73.08</v>
      </c>
      <c r="J43" s="2">
        <v>39.799999999999997</v>
      </c>
      <c r="K43" s="2">
        <f t="shared" si="8"/>
        <v>4.51</v>
      </c>
      <c r="L43" s="2">
        <f t="shared" si="9"/>
        <v>0</v>
      </c>
      <c r="P43" s="6">
        <v>2.42</v>
      </c>
      <c r="Q43" s="5">
        <v>4897.4749999999995</v>
      </c>
      <c r="R43" s="7">
        <v>2.09</v>
      </c>
      <c r="S43" s="5">
        <v>2560.25</v>
      </c>
      <c r="AL43" s="5" t="str">
        <f t="shared" si="10"/>
        <v/>
      </c>
      <c r="AN43" s="5" t="str">
        <f t="shared" si="11"/>
        <v/>
      </c>
      <c r="AP43" s="5" t="str">
        <f t="shared" si="12"/>
        <v/>
      </c>
      <c r="AS43" s="5">
        <f t="shared" si="13"/>
        <v>7457.7249999999995</v>
      </c>
      <c r="AT43" s="11">
        <f t="shared" si="15"/>
        <v>0.58270153757628484</v>
      </c>
      <c r="AU43" s="5">
        <f t="shared" si="14"/>
        <v>582.70153757628486</v>
      </c>
    </row>
    <row r="44" spans="1:47" x14ac:dyDescent="0.3">
      <c r="A44" s="1" t="s">
        <v>125</v>
      </c>
      <c r="B44" s="1" t="s">
        <v>126</v>
      </c>
      <c r="C44" s="1" t="s">
        <v>127</v>
      </c>
      <c r="D44" s="1" t="s">
        <v>52</v>
      </c>
      <c r="E44" s="1" t="s">
        <v>87</v>
      </c>
      <c r="F44" s="1">
        <v>28</v>
      </c>
      <c r="G44" s="1">
        <v>102</v>
      </c>
      <c r="H44" s="1">
        <v>34</v>
      </c>
      <c r="I44" s="2">
        <v>80</v>
      </c>
      <c r="J44" s="2">
        <v>40.020000000000003</v>
      </c>
      <c r="K44" s="2">
        <f t="shared" si="8"/>
        <v>13.600000000000001</v>
      </c>
      <c r="L44" s="2">
        <f t="shared" si="9"/>
        <v>0</v>
      </c>
      <c r="P44" s="6">
        <v>0.49</v>
      </c>
      <c r="Q44" s="5">
        <v>991.63749999999993</v>
      </c>
      <c r="R44" s="7">
        <v>2.89</v>
      </c>
      <c r="S44" s="5">
        <v>3540.25</v>
      </c>
      <c r="T44" s="8">
        <v>10.220000000000001</v>
      </c>
      <c r="U44" s="5">
        <v>3755.85</v>
      </c>
      <c r="AL44" s="5" t="str">
        <f t="shared" si="10"/>
        <v/>
      </c>
      <c r="AN44" s="5" t="str">
        <f t="shared" si="11"/>
        <v/>
      </c>
      <c r="AP44" s="5" t="str">
        <f t="shared" si="12"/>
        <v/>
      </c>
      <c r="AS44" s="5">
        <f t="shared" si="13"/>
        <v>8287.7374999999993</v>
      </c>
      <c r="AT44" s="11">
        <f t="shared" si="15"/>
        <v>0.64755369556783537</v>
      </c>
      <c r="AU44" s="5">
        <f t="shared" si="14"/>
        <v>647.55369556783535</v>
      </c>
    </row>
    <row r="45" spans="1:47" x14ac:dyDescent="0.3">
      <c r="A45" s="1" t="s">
        <v>125</v>
      </c>
      <c r="B45" s="1" t="s">
        <v>126</v>
      </c>
      <c r="C45" s="1" t="s">
        <v>127</v>
      </c>
      <c r="D45" s="1" t="s">
        <v>52</v>
      </c>
      <c r="E45" s="1" t="s">
        <v>70</v>
      </c>
      <c r="F45" s="1">
        <v>28</v>
      </c>
      <c r="G45" s="1">
        <v>102</v>
      </c>
      <c r="H45" s="1">
        <v>34</v>
      </c>
      <c r="I45" s="2">
        <v>80</v>
      </c>
      <c r="J45" s="2">
        <v>0.24</v>
      </c>
      <c r="K45" s="2">
        <f t="shared" si="8"/>
        <v>0.05</v>
      </c>
      <c r="L45" s="2">
        <f t="shared" si="9"/>
        <v>0</v>
      </c>
      <c r="R45" s="7">
        <v>0.05</v>
      </c>
      <c r="S45" s="5">
        <v>61.25</v>
      </c>
      <c r="AL45" s="5" t="str">
        <f t="shared" si="10"/>
        <v/>
      </c>
      <c r="AN45" s="5" t="str">
        <f t="shared" si="11"/>
        <v/>
      </c>
      <c r="AP45" s="5" t="str">
        <f t="shared" si="12"/>
        <v/>
      </c>
      <c r="AS45" s="5">
        <f t="shared" si="13"/>
        <v>61.25</v>
      </c>
      <c r="AT45" s="11">
        <f t="shared" si="15"/>
        <v>4.7857046453908458E-3</v>
      </c>
      <c r="AU45" s="5">
        <f t="shared" si="14"/>
        <v>4.7857046453908456</v>
      </c>
    </row>
    <row r="46" spans="1:47" x14ac:dyDescent="0.3">
      <c r="A46" s="1" t="s">
        <v>125</v>
      </c>
      <c r="B46" s="1" t="s">
        <v>126</v>
      </c>
      <c r="C46" s="1" t="s">
        <v>127</v>
      </c>
      <c r="D46" s="1" t="s">
        <v>52</v>
      </c>
      <c r="E46" s="1" t="s">
        <v>82</v>
      </c>
      <c r="F46" s="1">
        <v>28</v>
      </c>
      <c r="G46" s="1">
        <v>102</v>
      </c>
      <c r="H46" s="1">
        <v>34</v>
      </c>
      <c r="I46" s="2">
        <v>80</v>
      </c>
      <c r="J46" s="2">
        <v>38.450000000000003</v>
      </c>
      <c r="K46" s="2">
        <f t="shared" si="8"/>
        <v>21.35</v>
      </c>
      <c r="L46" s="2">
        <f t="shared" si="9"/>
        <v>0</v>
      </c>
      <c r="P46" s="6">
        <v>9.2200000000000006</v>
      </c>
      <c r="Q46" s="5">
        <v>18658.974999999999</v>
      </c>
      <c r="R46" s="7">
        <v>12.13</v>
      </c>
      <c r="S46" s="5">
        <v>14859.25</v>
      </c>
      <c r="AL46" s="5" t="str">
        <f t="shared" si="10"/>
        <v/>
      </c>
      <c r="AN46" s="5" t="str">
        <f t="shared" si="11"/>
        <v/>
      </c>
      <c r="AP46" s="5" t="str">
        <f t="shared" si="12"/>
        <v/>
      </c>
      <c r="AS46" s="5">
        <f t="shared" si="13"/>
        <v>33518.224999999999</v>
      </c>
      <c r="AT46" s="11">
        <f t="shared" si="15"/>
        <v>2.6189114300041725</v>
      </c>
      <c r="AU46" s="5">
        <f t="shared" si="14"/>
        <v>2618.9114300041724</v>
      </c>
    </row>
    <row r="47" spans="1:47" x14ac:dyDescent="0.3">
      <c r="A47" s="1" t="s">
        <v>128</v>
      </c>
      <c r="B47" s="1" t="s">
        <v>129</v>
      </c>
      <c r="C47" s="1" t="s">
        <v>130</v>
      </c>
      <c r="D47" s="1" t="s">
        <v>52</v>
      </c>
      <c r="E47" s="1" t="s">
        <v>92</v>
      </c>
      <c r="F47" s="1">
        <v>28</v>
      </c>
      <c r="G47" s="1">
        <v>102</v>
      </c>
      <c r="H47" s="1">
        <v>34</v>
      </c>
      <c r="I47" s="2">
        <v>230.92</v>
      </c>
      <c r="J47" s="2">
        <v>30.63</v>
      </c>
      <c r="K47" s="2">
        <f t="shared" si="8"/>
        <v>25.11</v>
      </c>
      <c r="L47" s="2">
        <f t="shared" si="9"/>
        <v>0</v>
      </c>
      <c r="P47" s="6">
        <v>1.48</v>
      </c>
      <c r="Q47" s="5">
        <v>3537.5149999999999</v>
      </c>
      <c r="R47" s="7">
        <v>14.89</v>
      </c>
      <c r="S47" s="5">
        <v>18299.05</v>
      </c>
      <c r="T47" s="8">
        <v>8.2199999999999989</v>
      </c>
      <c r="U47" s="5">
        <v>3020.85</v>
      </c>
      <c r="Z47" s="9">
        <v>0.28000000000000003</v>
      </c>
      <c r="AA47" s="5">
        <v>49.392000000000003</v>
      </c>
      <c r="AB47" s="10">
        <v>0.24</v>
      </c>
      <c r="AC47" s="5">
        <v>33.339599999999997</v>
      </c>
      <c r="AL47" s="5" t="str">
        <f t="shared" si="10"/>
        <v/>
      </c>
      <c r="AN47" s="5" t="str">
        <f t="shared" si="11"/>
        <v/>
      </c>
      <c r="AP47" s="5" t="str">
        <f t="shared" si="12"/>
        <v/>
      </c>
      <c r="AS47" s="5">
        <f t="shared" si="13"/>
        <v>24940.146599999996</v>
      </c>
      <c r="AT47" s="11">
        <f t="shared" si="15"/>
        <v>1.9486722520873256</v>
      </c>
      <c r="AU47" s="5">
        <f t="shared" si="14"/>
        <v>1948.6722520873257</v>
      </c>
    </row>
    <row r="48" spans="1:47" x14ac:dyDescent="0.3">
      <c r="A48" s="1" t="s">
        <v>128</v>
      </c>
      <c r="B48" s="1" t="s">
        <v>129</v>
      </c>
      <c r="C48" s="1" t="s">
        <v>130</v>
      </c>
      <c r="D48" s="1" t="s">
        <v>52</v>
      </c>
      <c r="E48" s="1" t="s">
        <v>79</v>
      </c>
      <c r="F48" s="1">
        <v>28</v>
      </c>
      <c r="G48" s="1">
        <v>102</v>
      </c>
      <c r="H48" s="1">
        <v>34</v>
      </c>
      <c r="I48" s="2">
        <v>230.92</v>
      </c>
      <c r="J48" s="2">
        <v>0.17</v>
      </c>
      <c r="K48" s="2">
        <f t="shared" si="8"/>
        <v>0.16999999999999998</v>
      </c>
      <c r="L48" s="2">
        <f t="shared" si="9"/>
        <v>0</v>
      </c>
      <c r="N48" s="4">
        <v>0.05</v>
      </c>
      <c r="O48" s="5">
        <v>120.375</v>
      </c>
      <c r="P48" s="6">
        <v>0.06</v>
      </c>
      <c r="Q48" s="5">
        <v>121.425</v>
      </c>
      <c r="R48" s="7">
        <v>0.06</v>
      </c>
      <c r="S48" s="5">
        <v>73.5</v>
      </c>
      <c r="AL48" s="5" t="str">
        <f t="shared" si="10"/>
        <v/>
      </c>
      <c r="AN48" s="5" t="str">
        <f t="shared" si="11"/>
        <v/>
      </c>
      <c r="AP48" s="5" t="str">
        <f t="shared" si="12"/>
        <v/>
      </c>
      <c r="AS48" s="5">
        <f t="shared" si="13"/>
        <v>315.3</v>
      </c>
      <c r="AT48" s="11">
        <f t="shared" si="15"/>
        <v>2.4635635505171165E-2</v>
      </c>
      <c r="AU48" s="5">
        <f t="shared" si="14"/>
        <v>24.635635505171166</v>
      </c>
    </row>
    <row r="49" spans="1:47" x14ac:dyDescent="0.3">
      <c r="A49" s="1" t="s">
        <v>128</v>
      </c>
      <c r="B49" s="1" t="s">
        <v>129</v>
      </c>
      <c r="C49" s="1" t="s">
        <v>130</v>
      </c>
      <c r="D49" s="1" t="s">
        <v>52</v>
      </c>
      <c r="E49" s="1" t="s">
        <v>62</v>
      </c>
      <c r="F49" s="1">
        <v>28</v>
      </c>
      <c r="G49" s="1">
        <v>102</v>
      </c>
      <c r="H49" s="1">
        <v>34</v>
      </c>
      <c r="I49" s="2">
        <v>230.92</v>
      </c>
      <c r="J49" s="2">
        <v>0.1</v>
      </c>
      <c r="K49" s="2">
        <f t="shared" si="8"/>
        <v>0.04</v>
      </c>
      <c r="L49" s="2">
        <f t="shared" si="9"/>
        <v>0</v>
      </c>
      <c r="P49" s="6">
        <v>0.03</v>
      </c>
      <c r="Q49" s="5">
        <v>60.712500000000013</v>
      </c>
      <c r="R49" s="7">
        <v>0.01</v>
      </c>
      <c r="S49" s="5">
        <v>12.25</v>
      </c>
      <c r="AL49" s="5" t="str">
        <f t="shared" si="10"/>
        <v/>
      </c>
      <c r="AN49" s="5" t="str">
        <f t="shared" si="11"/>
        <v/>
      </c>
      <c r="AP49" s="5" t="str">
        <f t="shared" si="12"/>
        <v/>
      </c>
      <c r="AS49" s="5">
        <f t="shared" si="13"/>
        <v>72.962500000000006</v>
      </c>
      <c r="AT49" s="11">
        <f t="shared" si="15"/>
        <v>5.7008485745196676E-3</v>
      </c>
      <c r="AU49" s="5">
        <f t="shared" si="14"/>
        <v>5.700848574519668</v>
      </c>
    </row>
    <row r="50" spans="1:47" x14ac:dyDescent="0.3">
      <c r="A50" s="1" t="s">
        <v>128</v>
      </c>
      <c r="B50" s="1" t="s">
        <v>129</v>
      </c>
      <c r="C50" s="1" t="s">
        <v>130</v>
      </c>
      <c r="D50" s="1" t="s">
        <v>52</v>
      </c>
      <c r="E50" s="1" t="s">
        <v>86</v>
      </c>
      <c r="F50" s="1">
        <v>28</v>
      </c>
      <c r="G50" s="1">
        <v>102</v>
      </c>
      <c r="H50" s="1">
        <v>34</v>
      </c>
      <c r="I50" s="2">
        <v>230.92</v>
      </c>
      <c r="J50" s="2">
        <v>40.159999999999997</v>
      </c>
      <c r="K50" s="2">
        <f t="shared" si="8"/>
        <v>39.99</v>
      </c>
      <c r="L50" s="2">
        <f t="shared" si="9"/>
        <v>0</v>
      </c>
      <c r="N50" s="4">
        <v>11.48</v>
      </c>
      <c r="O50" s="5">
        <v>27638.1</v>
      </c>
      <c r="P50" s="6">
        <v>11.41</v>
      </c>
      <c r="Q50" s="5">
        <v>23090.987499999999</v>
      </c>
      <c r="R50" s="7">
        <v>12.53</v>
      </c>
      <c r="S50" s="5">
        <v>15349.25</v>
      </c>
      <c r="T50" s="8">
        <v>4.57</v>
      </c>
      <c r="U50" s="5">
        <v>1679.4749999999999</v>
      </c>
      <c r="AL50" s="5" t="str">
        <f t="shared" si="10"/>
        <v/>
      </c>
      <c r="AN50" s="5" t="str">
        <f t="shared" si="11"/>
        <v/>
      </c>
      <c r="AP50" s="5" t="str">
        <f t="shared" si="12"/>
        <v/>
      </c>
      <c r="AS50" s="5">
        <f t="shared" si="13"/>
        <v>67757.8125</v>
      </c>
      <c r="AT50" s="11">
        <f t="shared" si="15"/>
        <v>5.2941857639636236</v>
      </c>
      <c r="AU50" s="5">
        <f t="shared" si="14"/>
        <v>5294.1857639636237</v>
      </c>
    </row>
    <row r="51" spans="1:47" x14ac:dyDescent="0.3">
      <c r="A51" s="1" t="s">
        <v>128</v>
      </c>
      <c r="B51" s="1" t="s">
        <v>129</v>
      </c>
      <c r="C51" s="1" t="s">
        <v>130</v>
      </c>
      <c r="D51" s="1" t="s">
        <v>52</v>
      </c>
      <c r="E51" s="1" t="s">
        <v>87</v>
      </c>
      <c r="F51" s="1">
        <v>28</v>
      </c>
      <c r="G51" s="1">
        <v>102</v>
      </c>
      <c r="H51" s="1">
        <v>34</v>
      </c>
      <c r="I51" s="2">
        <v>230.92</v>
      </c>
      <c r="J51" s="2">
        <v>0.17</v>
      </c>
      <c r="K51" s="2">
        <f t="shared" si="8"/>
        <v>0.16</v>
      </c>
      <c r="L51" s="2">
        <f t="shared" si="9"/>
        <v>0</v>
      </c>
      <c r="R51" s="7">
        <v>0.03</v>
      </c>
      <c r="S51" s="5">
        <v>36.75</v>
      </c>
      <c r="T51" s="8">
        <v>0.13</v>
      </c>
      <c r="U51" s="5">
        <v>47.775000000000013</v>
      </c>
      <c r="AL51" s="5" t="str">
        <f t="shared" si="10"/>
        <v/>
      </c>
      <c r="AN51" s="5" t="str">
        <f t="shared" si="11"/>
        <v/>
      </c>
      <c r="AP51" s="5" t="str">
        <f t="shared" si="12"/>
        <v/>
      </c>
      <c r="AS51" s="5">
        <f t="shared" si="13"/>
        <v>84.525000000000006</v>
      </c>
      <c r="AT51" s="11">
        <f t="shared" si="15"/>
        <v>6.6042724106393676E-3</v>
      </c>
      <c r="AU51" s="5">
        <f t="shared" si="14"/>
        <v>6.6042724106393678</v>
      </c>
    </row>
    <row r="52" spans="1:47" x14ac:dyDescent="0.3">
      <c r="A52" s="1" t="s">
        <v>128</v>
      </c>
      <c r="B52" s="1" t="s">
        <v>129</v>
      </c>
      <c r="C52" s="1" t="s">
        <v>130</v>
      </c>
      <c r="D52" s="1" t="s">
        <v>52</v>
      </c>
      <c r="E52" s="1" t="s">
        <v>88</v>
      </c>
      <c r="F52" s="1">
        <v>28</v>
      </c>
      <c r="G52" s="1">
        <v>102</v>
      </c>
      <c r="H52" s="1">
        <v>34</v>
      </c>
      <c r="I52" s="2">
        <v>230.92</v>
      </c>
      <c r="J52" s="2">
        <v>38.82</v>
      </c>
      <c r="K52" s="2">
        <f t="shared" si="8"/>
        <v>38.81</v>
      </c>
      <c r="L52" s="2">
        <f t="shared" si="9"/>
        <v>0</v>
      </c>
      <c r="N52" s="4">
        <v>1.31</v>
      </c>
      <c r="O52" s="5">
        <v>3153.8249999999998</v>
      </c>
      <c r="P52" s="6">
        <v>32.24</v>
      </c>
      <c r="Q52" s="5">
        <v>67277.544999999998</v>
      </c>
      <c r="R52" s="7">
        <v>5.2600000000000007</v>
      </c>
      <c r="S52" s="5">
        <v>6482.7</v>
      </c>
      <c r="AL52" s="5" t="str">
        <f t="shared" si="10"/>
        <v/>
      </c>
      <c r="AN52" s="5" t="str">
        <f t="shared" si="11"/>
        <v/>
      </c>
      <c r="AP52" s="5" t="str">
        <f t="shared" si="12"/>
        <v/>
      </c>
      <c r="AS52" s="5">
        <f t="shared" si="13"/>
        <v>76914.069999999992</v>
      </c>
      <c r="AT52" s="11">
        <f t="shared" si="15"/>
        <v>6.0096003607333337</v>
      </c>
      <c r="AU52" s="5">
        <f t="shared" si="14"/>
        <v>6009.6003607333341</v>
      </c>
    </row>
    <row r="53" spans="1:47" x14ac:dyDescent="0.3">
      <c r="A53" s="1" t="s">
        <v>128</v>
      </c>
      <c r="B53" s="1" t="s">
        <v>129</v>
      </c>
      <c r="C53" s="1" t="s">
        <v>130</v>
      </c>
      <c r="D53" s="1" t="s">
        <v>52</v>
      </c>
      <c r="E53" s="1" t="s">
        <v>110</v>
      </c>
      <c r="F53" s="1">
        <v>28</v>
      </c>
      <c r="G53" s="1">
        <v>102</v>
      </c>
      <c r="H53" s="1">
        <v>34</v>
      </c>
      <c r="I53" s="2">
        <v>230.92</v>
      </c>
      <c r="J53" s="2">
        <v>37.979999999999997</v>
      </c>
      <c r="K53" s="2">
        <f t="shared" si="8"/>
        <v>37.980000000000004</v>
      </c>
      <c r="L53" s="2">
        <f t="shared" si="9"/>
        <v>0</v>
      </c>
      <c r="P53" s="6">
        <v>12.23</v>
      </c>
      <c r="Q53" s="5">
        <v>20743.4375</v>
      </c>
      <c r="R53" s="7">
        <v>24.01</v>
      </c>
      <c r="S53" s="5">
        <v>23652.3</v>
      </c>
      <c r="T53" s="8">
        <v>1.74</v>
      </c>
      <c r="U53" s="5">
        <v>533.6099999999999</v>
      </c>
      <c r="AL53" s="5" t="str">
        <f t="shared" si="10"/>
        <v/>
      </c>
      <c r="AN53" s="5" t="str">
        <f t="shared" si="11"/>
        <v/>
      </c>
      <c r="AP53" s="5" t="str">
        <f t="shared" si="12"/>
        <v/>
      </c>
      <c r="AS53" s="5">
        <f t="shared" si="13"/>
        <v>44929.347500000003</v>
      </c>
      <c r="AT53" s="11">
        <f t="shared" si="15"/>
        <v>3.5105075435939526</v>
      </c>
      <c r="AU53" s="5">
        <f t="shared" si="14"/>
        <v>3510.5075435939525</v>
      </c>
    </row>
    <row r="54" spans="1:47" x14ac:dyDescent="0.3">
      <c r="A54" s="1" t="s">
        <v>128</v>
      </c>
      <c r="B54" s="1" t="s">
        <v>129</v>
      </c>
      <c r="C54" s="1" t="s">
        <v>130</v>
      </c>
      <c r="D54" s="1" t="s">
        <v>52</v>
      </c>
      <c r="E54" s="1" t="s">
        <v>93</v>
      </c>
      <c r="F54" s="1">
        <v>28</v>
      </c>
      <c r="G54" s="1">
        <v>102</v>
      </c>
      <c r="H54" s="1">
        <v>34</v>
      </c>
      <c r="I54" s="2">
        <v>230.92</v>
      </c>
      <c r="J54" s="2">
        <v>40.130000000000003</v>
      </c>
      <c r="K54" s="2">
        <f t="shared" si="8"/>
        <v>39.68</v>
      </c>
      <c r="L54" s="2">
        <f t="shared" si="9"/>
        <v>0</v>
      </c>
      <c r="N54" s="4">
        <v>0.05</v>
      </c>
      <c r="O54" s="5">
        <v>120.375</v>
      </c>
      <c r="P54" s="6">
        <v>15.26</v>
      </c>
      <c r="Q54" s="5">
        <v>29664.127499999999</v>
      </c>
      <c r="R54" s="7">
        <v>21.14</v>
      </c>
      <c r="S54" s="5">
        <v>25070.85</v>
      </c>
      <c r="T54" s="8">
        <v>3.23</v>
      </c>
      <c r="U54" s="5">
        <v>1187.0250000000001</v>
      </c>
      <c r="AL54" s="5" t="str">
        <f t="shared" si="10"/>
        <v/>
      </c>
      <c r="AN54" s="5" t="str">
        <f t="shared" si="11"/>
        <v/>
      </c>
      <c r="AP54" s="5" t="str">
        <f t="shared" si="12"/>
        <v/>
      </c>
      <c r="AS54" s="5">
        <f t="shared" si="13"/>
        <v>56042.377499999995</v>
      </c>
      <c r="AT54" s="11">
        <f t="shared" si="15"/>
        <v>4.3788125116815904</v>
      </c>
      <c r="AU54" s="5">
        <f t="shared" si="14"/>
        <v>4378.81251168159</v>
      </c>
    </row>
    <row r="55" spans="1:47" x14ac:dyDescent="0.3">
      <c r="A55" s="1" t="s">
        <v>128</v>
      </c>
      <c r="B55" s="1" t="s">
        <v>129</v>
      </c>
      <c r="C55" s="1" t="s">
        <v>130</v>
      </c>
      <c r="D55" s="1" t="s">
        <v>52</v>
      </c>
      <c r="E55" s="1" t="s">
        <v>95</v>
      </c>
      <c r="F55" s="1">
        <v>28</v>
      </c>
      <c r="G55" s="1">
        <v>102</v>
      </c>
      <c r="H55" s="1">
        <v>34</v>
      </c>
      <c r="I55" s="2">
        <v>230.92</v>
      </c>
      <c r="J55" s="2">
        <v>37.020000000000003</v>
      </c>
      <c r="K55" s="2">
        <f t="shared" ref="K55:K62" si="16">SUM(N55,P55,R55,T55,V55,X55,Z55,AB55,AE55,AG55,AI55)</f>
        <v>21.75</v>
      </c>
      <c r="L55" s="2">
        <f t="shared" ref="L55:L62" si="17">SUM(M55,AD55,AK55,AM55,AO55,AQ55,AR55)</f>
        <v>0</v>
      </c>
      <c r="R55" s="7">
        <v>7.48</v>
      </c>
      <c r="S55" s="5">
        <v>8692.5999999999985</v>
      </c>
      <c r="T55" s="8">
        <v>14.27</v>
      </c>
      <c r="U55" s="5">
        <v>4773.8249999999998</v>
      </c>
      <c r="AL55" s="5" t="str">
        <f t="shared" ref="AL55:AL62" si="18">IF(AK55&gt;0,AK55*$AL$1,"")</f>
        <v/>
      </c>
      <c r="AN55" s="5" t="str">
        <f t="shared" ref="AN55:AN62" si="19">IF(AM55&gt;0,AM55*$AN$1,"")</f>
        <v/>
      </c>
      <c r="AP55" s="5" t="str">
        <f t="shared" ref="AP55:AP62" si="20">IF(AO55&gt;0,AO55*$AP$1,"")</f>
        <v/>
      </c>
      <c r="AS55" s="5">
        <f t="shared" ref="AS55:AS62" si="21">SUM(O55,Q55,S55,U55,W55,Y55,AA55,AC55,AF55,AH55,AJ55)</f>
        <v>13466.424999999999</v>
      </c>
      <c r="AT55" s="11">
        <f t="shared" si="15"/>
        <v>1.0521850233356314</v>
      </c>
      <c r="AU55" s="5">
        <f t="shared" ref="AU55:AU68" si="22">(AT55/100)*$AU$1</f>
        <v>1052.1850233356313</v>
      </c>
    </row>
    <row r="56" spans="1:47" x14ac:dyDescent="0.3">
      <c r="A56" s="1" t="s">
        <v>128</v>
      </c>
      <c r="B56" s="1" t="s">
        <v>129</v>
      </c>
      <c r="C56" s="1" t="s">
        <v>130</v>
      </c>
      <c r="D56" s="1" t="s">
        <v>52</v>
      </c>
      <c r="E56" s="1" t="s">
        <v>118</v>
      </c>
      <c r="F56" s="1">
        <v>28</v>
      </c>
      <c r="G56" s="1">
        <v>102</v>
      </c>
      <c r="H56" s="1">
        <v>34</v>
      </c>
      <c r="I56" s="2">
        <v>230.92</v>
      </c>
      <c r="J56" s="2">
        <v>0.03</v>
      </c>
      <c r="K56" s="2">
        <f t="shared" si="16"/>
        <v>0.04</v>
      </c>
      <c r="L56" s="2">
        <f t="shared" si="17"/>
        <v>0</v>
      </c>
      <c r="P56" s="6">
        <v>0.02</v>
      </c>
      <c r="Q56" s="5">
        <v>36.427500000000002</v>
      </c>
      <c r="R56" s="7">
        <v>0.02</v>
      </c>
      <c r="S56" s="5">
        <v>24.5</v>
      </c>
      <c r="AL56" s="5" t="str">
        <f t="shared" si="18"/>
        <v/>
      </c>
      <c r="AN56" s="5" t="str">
        <f t="shared" si="19"/>
        <v/>
      </c>
      <c r="AP56" s="5" t="str">
        <f t="shared" si="20"/>
        <v/>
      </c>
      <c r="AS56" s="5">
        <f t="shared" si="21"/>
        <v>60.927500000000002</v>
      </c>
      <c r="AT56" s="11">
        <f t="shared" si="15"/>
        <v>4.7605064454212375E-3</v>
      </c>
      <c r="AU56" s="5">
        <f t="shared" si="22"/>
        <v>4.760506445421238</v>
      </c>
    </row>
    <row r="57" spans="1:47" x14ac:dyDescent="0.3">
      <c r="A57" s="1" t="s">
        <v>128</v>
      </c>
      <c r="B57" s="1" t="s">
        <v>129</v>
      </c>
      <c r="C57" s="1" t="s">
        <v>130</v>
      </c>
      <c r="D57" s="1" t="s">
        <v>52</v>
      </c>
      <c r="E57" s="1" t="s">
        <v>82</v>
      </c>
      <c r="F57" s="1">
        <v>28</v>
      </c>
      <c r="G57" s="1">
        <v>102</v>
      </c>
      <c r="H57" s="1">
        <v>34</v>
      </c>
      <c r="I57" s="2">
        <v>230.92</v>
      </c>
      <c r="J57" s="2">
        <v>0.23</v>
      </c>
      <c r="K57" s="2">
        <f t="shared" si="16"/>
        <v>0.22999999999999998</v>
      </c>
      <c r="L57" s="2">
        <f t="shared" si="17"/>
        <v>0</v>
      </c>
      <c r="P57" s="6">
        <v>0.11</v>
      </c>
      <c r="Q57" s="5">
        <v>222.61250000000001</v>
      </c>
      <c r="R57" s="7">
        <v>0.12</v>
      </c>
      <c r="S57" s="5">
        <v>147</v>
      </c>
      <c r="AL57" s="5" t="str">
        <f t="shared" si="18"/>
        <v/>
      </c>
      <c r="AN57" s="5" t="str">
        <f t="shared" si="19"/>
        <v/>
      </c>
      <c r="AP57" s="5" t="str">
        <f t="shared" si="20"/>
        <v/>
      </c>
      <c r="AS57" s="5">
        <f t="shared" si="21"/>
        <v>369.61250000000001</v>
      </c>
      <c r="AT57" s="11">
        <f t="shared" si="15"/>
        <v>2.8879285848890188E-2</v>
      </c>
      <c r="AU57" s="5">
        <f t="shared" si="22"/>
        <v>28.879285848890188</v>
      </c>
    </row>
    <row r="58" spans="1:47" x14ac:dyDescent="0.3">
      <c r="A58" s="1" t="s">
        <v>131</v>
      </c>
      <c r="B58" s="1" t="s">
        <v>132</v>
      </c>
      <c r="C58" s="1" t="s">
        <v>133</v>
      </c>
      <c r="D58" s="1" t="s">
        <v>52</v>
      </c>
      <c r="E58" s="1" t="s">
        <v>92</v>
      </c>
      <c r="F58" s="1">
        <v>28</v>
      </c>
      <c r="G58" s="1">
        <v>102</v>
      </c>
      <c r="H58" s="1">
        <v>34</v>
      </c>
      <c r="I58" s="2">
        <v>9.08</v>
      </c>
      <c r="J58" s="2">
        <v>8.32</v>
      </c>
      <c r="K58" s="2">
        <f t="shared" si="16"/>
        <v>4.9399999999999995</v>
      </c>
      <c r="L58" s="2">
        <f t="shared" si="17"/>
        <v>0</v>
      </c>
      <c r="Z58" s="9">
        <v>3.29</v>
      </c>
      <c r="AA58" s="5">
        <v>638.86200000000008</v>
      </c>
      <c r="AB58" s="10">
        <v>1.65</v>
      </c>
      <c r="AC58" s="5">
        <v>220.941</v>
      </c>
      <c r="AL58" s="5" t="str">
        <f t="shared" si="18"/>
        <v/>
      </c>
      <c r="AN58" s="5" t="str">
        <f t="shared" si="19"/>
        <v/>
      </c>
      <c r="AP58" s="5" t="str">
        <f t="shared" si="20"/>
        <v/>
      </c>
      <c r="AS58" s="5">
        <f t="shared" si="21"/>
        <v>859.80300000000011</v>
      </c>
      <c r="AT58" s="11">
        <f t="shared" si="15"/>
        <v>6.7179807530138552E-2</v>
      </c>
      <c r="AU58" s="5">
        <f t="shared" si="22"/>
        <v>67.179807530138547</v>
      </c>
    </row>
    <row r="59" spans="1:47" x14ac:dyDescent="0.3">
      <c r="A59" s="1" t="s">
        <v>134</v>
      </c>
      <c r="B59" s="1" t="s">
        <v>135</v>
      </c>
      <c r="C59" s="1" t="s">
        <v>136</v>
      </c>
      <c r="D59" s="1" t="s">
        <v>75</v>
      </c>
      <c r="E59" s="1" t="s">
        <v>58</v>
      </c>
      <c r="F59" s="1">
        <v>29</v>
      </c>
      <c r="G59" s="1">
        <v>102</v>
      </c>
      <c r="H59" s="1">
        <v>34</v>
      </c>
      <c r="I59" s="2">
        <v>160</v>
      </c>
      <c r="J59" s="2">
        <v>0.11</v>
      </c>
      <c r="K59" s="2">
        <f t="shared" si="16"/>
        <v>0.05</v>
      </c>
      <c r="L59" s="2">
        <f t="shared" si="17"/>
        <v>0</v>
      </c>
      <c r="P59" s="6">
        <v>0.01</v>
      </c>
      <c r="Q59" s="5">
        <v>28.3325</v>
      </c>
      <c r="R59" s="7">
        <v>0.04</v>
      </c>
      <c r="S59" s="5">
        <v>68.600000000000009</v>
      </c>
      <c r="AL59" s="5" t="str">
        <f t="shared" si="18"/>
        <v/>
      </c>
      <c r="AN59" s="5" t="str">
        <f t="shared" si="19"/>
        <v/>
      </c>
      <c r="AP59" s="5" t="str">
        <f t="shared" si="20"/>
        <v/>
      </c>
      <c r="AS59" s="5">
        <f t="shared" si="21"/>
        <v>96.932500000000005</v>
      </c>
      <c r="AT59" s="11">
        <f t="shared" si="15"/>
        <v>7.5737194373771133E-3</v>
      </c>
      <c r="AU59" s="5">
        <f t="shared" si="22"/>
        <v>7.5737194373771128</v>
      </c>
    </row>
    <row r="60" spans="1:47" x14ac:dyDescent="0.3">
      <c r="A60" s="1" t="s">
        <v>134</v>
      </c>
      <c r="B60" s="1" t="s">
        <v>135</v>
      </c>
      <c r="C60" s="1" t="s">
        <v>136</v>
      </c>
      <c r="D60" s="1" t="s">
        <v>75</v>
      </c>
      <c r="E60" s="1" t="s">
        <v>53</v>
      </c>
      <c r="F60" s="1">
        <v>29</v>
      </c>
      <c r="G60" s="1">
        <v>102</v>
      </c>
      <c r="H60" s="1">
        <v>34</v>
      </c>
      <c r="I60" s="2">
        <v>160</v>
      </c>
      <c r="J60" s="2">
        <v>39.71</v>
      </c>
      <c r="K60" s="2">
        <f t="shared" si="16"/>
        <v>2.02</v>
      </c>
      <c r="L60" s="2">
        <f t="shared" si="17"/>
        <v>0</v>
      </c>
      <c r="P60" s="6">
        <v>0.43</v>
      </c>
      <c r="Q60" s="5">
        <v>1218.2974999999999</v>
      </c>
      <c r="R60" s="7">
        <v>1.59</v>
      </c>
      <c r="S60" s="5">
        <v>2726.85</v>
      </c>
      <c r="AL60" s="5" t="str">
        <f t="shared" si="18"/>
        <v/>
      </c>
      <c r="AN60" s="5" t="str">
        <f t="shared" si="19"/>
        <v/>
      </c>
      <c r="AP60" s="5" t="str">
        <f t="shared" si="20"/>
        <v/>
      </c>
      <c r="AS60" s="5">
        <f t="shared" si="21"/>
        <v>3945.1475</v>
      </c>
      <c r="AT60" s="11">
        <f t="shared" si="15"/>
        <v>0.30824997089799316</v>
      </c>
      <c r="AU60" s="5">
        <f t="shared" si="22"/>
        <v>308.24997089799314</v>
      </c>
    </row>
    <row r="61" spans="1:47" x14ac:dyDescent="0.3">
      <c r="A61" s="1" t="s">
        <v>137</v>
      </c>
      <c r="B61" s="1" t="s">
        <v>138</v>
      </c>
      <c r="C61" s="1" t="s">
        <v>139</v>
      </c>
      <c r="D61" s="1" t="s">
        <v>140</v>
      </c>
      <c r="E61" s="1" t="s">
        <v>58</v>
      </c>
      <c r="F61" s="1">
        <v>29</v>
      </c>
      <c r="G61" s="1">
        <v>102</v>
      </c>
      <c r="H61" s="1">
        <v>34</v>
      </c>
      <c r="I61" s="2">
        <v>160</v>
      </c>
      <c r="J61" s="2">
        <v>39.630000000000003</v>
      </c>
      <c r="K61" s="2">
        <f t="shared" si="16"/>
        <v>24.58</v>
      </c>
      <c r="L61" s="2">
        <f t="shared" si="17"/>
        <v>0</v>
      </c>
      <c r="P61" s="6">
        <v>0.54</v>
      </c>
      <c r="Q61" s="5">
        <v>1372.1025</v>
      </c>
      <c r="R61" s="7">
        <v>20.63</v>
      </c>
      <c r="S61" s="5">
        <v>31668.7</v>
      </c>
      <c r="T61" s="8">
        <v>0.27</v>
      </c>
      <c r="U61" s="5">
        <v>119.07</v>
      </c>
      <c r="Z61" s="9">
        <v>0.94</v>
      </c>
      <c r="AA61" s="5">
        <v>165.816</v>
      </c>
      <c r="AB61" s="10">
        <v>2.2000000000000002</v>
      </c>
      <c r="AC61" s="5">
        <v>349.27199999999999</v>
      </c>
      <c r="AL61" s="5" t="str">
        <f t="shared" si="18"/>
        <v/>
      </c>
      <c r="AN61" s="5" t="str">
        <f t="shared" si="19"/>
        <v/>
      </c>
      <c r="AP61" s="5" t="str">
        <f t="shared" si="20"/>
        <v/>
      </c>
      <c r="AS61" s="5">
        <f t="shared" si="21"/>
        <v>33674.960499999994</v>
      </c>
      <c r="AT61" s="11">
        <f t="shared" si="15"/>
        <v>2.6311577942563789</v>
      </c>
      <c r="AU61" s="5">
        <f t="shared" si="22"/>
        <v>2631.157794256379</v>
      </c>
    </row>
    <row r="62" spans="1:47" x14ac:dyDescent="0.3">
      <c r="A62" s="1" t="s">
        <v>137</v>
      </c>
      <c r="B62" s="1" t="s">
        <v>138</v>
      </c>
      <c r="C62" s="1" t="s">
        <v>139</v>
      </c>
      <c r="D62" s="1" t="s">
        <v>140</v>
      </c>
      <c r="E62" s="1" t="s">
        <v>71</v>
      </c>
      <c r="F62" s="1">
        <v>29</v>
      </c>
      <c r="G62" s="1">
        <v>102</v>
      </c>
      <c r="H62" s="1">
        <v>34</v>
      </c>
      <c r="I62" s="2">
        <v>160</v>
      </c>
      <c r="J62" s="2">
        <v>39.85</v>
      </c>
      <c r="K62" s="2">
        <f t="shared" si="16"/>
        <v>0.38</v>
      </c>
      <c r="L62" s="2">
        <f t="shared" si="17"/>
        <v>0</v>
      </c>
      <c r="R62" s="7">
        <v>0.2</v>
      </c>
      <c r="S62" s="5">
        <v>294</v>
      </c>
      <c r="T62" s="8">
        <v>0.06</v>
      </c>
      <c r="U62" s="5">
        <v>26.46</v>
      </c>
      <c r="Z62" s="9">
        <v>0.09</v>
      </c>
      <c r="AA62" s="5">
        <v>15.875999999999999</v>
      </c>
      <c r="AB62" s="10">
        <v>0.03</v>
      </c>
      <c r="AC62" s="5">
        <v>4.7627999999999986</v>
      </c>
      <c r="AL62" s="5" t="str">
        <f t="shared" si="18"/>
        <v/>
      </c>
      <c r="AN62" s="5" t="str">
        <f t="shared" si="19"/>
        <v/>
      </c>
      <c r="AP62" s="5" t="str">
        <f t="shared" si="20"/>
        <v/>
      </c>
      <c r="AS62" s="5">
        <f t="shared" si="21"/>
        <v>341.09879999999998</v>
      </c>
      <c r="AT62" s="11">
        <f t="shared" si="15"/>
        <v>2.6651397741995802E-2</v>
      </c>
      <c r="AU62" s="5">
        <f t="shared" si="22"/>
        <v>26.651397741995801</v>
      </c>
    </row>
    <row r="63" spans="1:47" x14ac:dyDescent="0.3">
      <c r="B63" s="29" t="s">
        <v>146</v>
      </c>
      <c r="AS63" s="5">
        <f t="shared" ref="AS63:AS64" si="23">SUM(O63,Q63,S63,U63,W63,Y63,AA63,AC63,AF63,AH63,AJ63)</f>
        <v>0</v>
      </c>
      <c r="AT63" s="11">
        <f t="shared" si="15"/>
        <v>0</v>
      </c>
      <c r="AU63" s="5">
        <f t="shared" si="22"/>
        <v>0</v>
      </c>
    </row>
    <row r="64" spans="1:47" x14ac:dyDescent="0.3">
      <c r="B64" s="1" t="s">
        <v>145</v>
      </c>
      <c r="C64" s="30" t="s">
        <v>148</v>
      </c>
      <c r="D64" s="1" t="s">
        <v>52</v>
      </c>
      <c r="J64" s="2">
        <v>2.85</v>
      </c>
      <c r="K64" s="2">
        <v>1.46</v>
      </c>
      <c r="L64" s="2">
        <v>1.46</v>
      </c>
      <c r="AG64" s="9">
        <v>1.46</v>
      </c>
      <c r="AH64" s="5">
        <v>3309.24</v>
      </c>
      <c r="AS64" s="5">
        <f t="shared" si="23"/>
        <v>3309.24</v>
      </c>
      <c r="AT64" s="11">
        <f t="shared" si="15"/>
        <v>0.25856400393001144</v>
      </c>
      <c r="AU64" s="5">
        <f t="shared" si="22"/>
        <v>258.56400393001144</v>
      </c>
    </row>
    <row r="65" spans="1:47" x14ac:dyDescent="0.3">
      <c r="B65" s="1" t="s">
        <v>143</v>
      </c>
      <c r="C65" s="30" t="s">
        <v>148</v>
      </c>
      <c r="D65" s="1" t="s">
        <v>52</v>
      </c>
      <c r="J65" s="2">
        <v>16.07</v>
      </c>
      <c r="K65" s="2">
        <v>13.4</v>
      </c>
      <c r="L65" s="2">
        <v>0</v>
      </c>
      <c r="AG65" s="9">
        <v>13.4</v>
      </c>
      <c r="AH65" s="5">
        <v>22322.77</v>
      </c>
      <c r="AS65" s="5">
        <f t="shared" ref="AS65" si="24">SUM(O65,Q65,S65,U65,W65,Y65,AA65,AC65,AF65,AH65,AJ65)</f>
        <v>22322.77</v>
      </c>
      <c r="AT65" s="11">
        <f t="shared" si="15"/>
        <v>1.7441662708080234</v>
      </c>
      <c r="AU65" s="5">
        <f t="shared" si="22"/>
        <v>1744.1662708080235</v>
      </c>
    </row>
    <row r="66" spans="1:47" x14ac:dyDescent="0.3">
      <c r="B66" s="29" t="s">
        <v>147</v>
      </c>
      <c r="AS66" s="5">
        <f t="shared" ref="AS66:AS67" si="25">SUM(O66,Q66,S66,U66,W66,Y66,AA66,AC66,AF66,AH66,AJ66)</f>
        <v>0</v>
      </c>
      <c r="AT66" s="11">
        <f t="shared" si="15"/>
        <v>0</v>
      </c>
      <c r="AU66" s="5">
        <f t="shared" si="22"/>
        <v>0</v>
      </c>
    </row>
    <row r="67" spans="1:47" x14ac:dyDescent="0.3">
      <c r="B67" s="1" t="s">
        <v>142</v>
      </c>
      <c r="C67" s="30" t="s">
        <v>149</v>
      </c>
      <c r="D67" s="1" t="s">
        <v>52</v>
      </c>
      <c r="J67" s="2">
        <v>4.0199999999999996</v>
      </c>
      <c r="K67" s="2">
        <v>2.63</v>
      </c>
      <c r="L67" s="2">
        <v>0</v>
      </c>
      <c r="AG67" s="9">
        <v>2.63</v>
      </c>
      <c r="AH67" s="5">
        <v>4487.87</v>
      </c>
      <c r="AS67" s="5">
        <f t="shared" si="25"/>
        <v>4487.87</v>
      </c>
      <c r="AT67" s="11">
        <f t="shared" ref="AT67:AT68" si="26">(AS67/$AS$69)*100</f>
        <v>0.35065502541894233</v>
      </c>
      <c r="AU67" s="5">
        <f t="shared" si="22"/>
        <v>350.65502541894233</v>
      </c>
    </row>
    <row r="68" spans="1:47" ht="15" thickBot="1" x14ac:dyDescent="0.35">
      <c r="B68" s="1" t="s">
        <v>141</v>
      </c>
      <c r="C68" s="30" t="s">
        <v>149</v>
      </c>
      <c r="D68" s="1" t="s">
        <v>52</v>
      </c>
      <c r="J68" s="2">
        <v>13.45</v>
      </c>
      <c r="K68" s="2">
        <v>6.33</v>
      </c>
      <c r="L68" s="2">
        <v>0</v>
      </c>
      <c r="AG68" s="9">
        <v>6.33</v>
      </c>
      <c r="AH68" s="5">
        <v>10212.65</v>
      </c>
      <c r="AS68" s="5">
        <f t="shared" ref="AS68" si="27">SUM(O68,Q68,S68,U68,W68,Y68,AA68,AC68,AF68,AH68,AJ68)</f>
        <v>10212.65</v>
      </c>
      <c r="AT68" s="11">
        <f t="shared" si="26"/>
        <v>0.79795471913062577</v>
      </c>
      <c r="AU68" s="5">
        <f t="shared" si="22"/>
        <v>797.95471913062568</v>
      </c>
    </row>
    <row r="69" spans="1:47" ht="15" thickTop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>
        <f t="shared" ref="K69:AU69" si="28">SUM(K3:K68)</f>
        <v>862.09999999999991</v>
      </c>
      <c r="L69" s="20">
        <f t="shared" si="28"/>
        <v>1.46</v>
      </c>
      <c r="M69" s="21">
        <f t="shared" si="28"/>
        <v>0</v>
      </c>
      <c r="N69" s="22">
        <f t="shared" si="28"/>
        <v>64.149999999999991</v>
      </c>
      <c r="O69" s="23">
        <f t="shared" si="28"/>
        <v>149110.92000000001</v>
      </c>
      <c r="P69" s="24">
        <f t="shared" si="28"/>
        <v>334.68000000000006</v>
      </c>
      <c r="Q69" s="23">
        <f t="shared" si="28"/>
        <v>672613.55000000028</v>
      </c>
      <c r="R69" s="25">
        <f t="shared" si="28"/>
        <v>342.61999999999989</v>
      </c>
      <c r="S69" s="23">
        <f t="shared" si="28"/>
        <v>389368.6999999999</v>
      </c>
      <c r="T69" s="26">
        <f t="shared" si="28"/>
        <v>75.599999999999994</v>
      </c>
      <c r="U69" s="23">
        <f t="shared" si="28"/>
        <v>25209.764999999999</v>
      </c>
      <c r="V69" s="20">
        <f t="shared" si="28"/>
        <v>0</v>
      </c>
      <c r="W69" s="23">
        <f t="shared" si="28"/>
        <v>0</v>
      </c>
      <c r="X69" s="20">
        <f t="shared" si="28"/>
        <v>0</v>
      </c>
      <c r="Y69" s="23">
        <f t="shared" si="28"/>
        <v>0</v>
      </c>
      <c r="Z69" s="27">
        <f t="shared" si="28"/>
        <v>8.08</v>
      </c>
      <c r="AA69" s="23">
        <f t="shared" si="28"/>
        <v>1392.3840000000002</v>
      </c>
      <c r="AB69" s="28">
        <f t="shared" si="28"/>
        <v>13.15</v>
      </c>
      <c r="AC69" s="23">
        <f t="shared" si="28"/>
        <v>1825.4754</v>
      </c>
      <c r="AD69" s="20">
        <f t="shared" si="28"/>
        <v>0</v>
      </c>
      <c r="AE69" s="20">
        <f t="shared" si="28"/>
        <v>0</v>
      </c>
      <c r="AF69" s="23">
        <f t="shared" si="28"/>
        <v>0</v>
      </c>
      <c r="AG69" s="27">
        <f t="shared" si="28"/>
        <v>23.82</v>
      </c>
      <c r="AH69" s="23">
        <f t="shared" si="28"/>
        <v>40332.53</v>
      </c>
      <c r="AI69" s="20">
        <f t="shared" si="28"/>
        <v>0</v>
      </c>
      <c r="AJ69" s="23">
        <f t="shared" si="28"/>
        <v>0</v>
      </c>
      <c r="AK69" s="21">
        <f t="shared" si="28"/>
        <v>0</v>
      </c>
      <c r="AL69" s="23">
        <f t="shared" si="28"/>
        <v>0</v>
      </c>
      <c r="AM69" s="21">
        <f t="shared" si="28"/>
        <v>0</v>
      </c>
      <c r="AN69" s="23">
        <f t="shared" si="28"/>
        <v>0</v>
      </c>
      <c r="AO69" s="20">
        <f t="shared" si="28"/>
        <v>0</v>
      </c>
      <c r="AP69" s="23">
        <f t="shared" si="28"/>
        <v>0</v>
      </c>
      <c r="AQ69" s="20">
        <f t="shared" si="28"/>
        <v>0</v>
      </c>
      <c r="AR69" s="20">
        <f t="shared" si="28"/>
        <v>0</v>
      </c>
      <c r="AS69" s="23">
        <f t="shared" si="28"/>
        <v>1279853.3244000005</v>
      </c>
      <c r="AT69" s="20">
        <f t="shared" si="28"/>
        <v>99.999999999999972</v>
      </c>
      <c r="AU69" s="23">
        <f t="shared" si="28"/>
        <v>99999.999999999942</v>
      </c>
    </row>
    <row r="72" spans="1:47" x14ac:dyDescent="0.3">
      <c r="B72" s="29" t="s">
        <v>144</v>
      </c>
      <c r="C72" s="1">
        <f>SUM(K69,L69)</f>
        <v>863.56</v>
      </c>
    </row>
  </sheetData>
  <autoFilter ref="A2:AU69" xr:uid="{00000000-0001-0000-0000-000000000000}"/>
  <conditionalFormatting sqref="I66:J66 I67:I68">
    <cfRule type="notContainsText" dxfId="0" priority="5" operator="notContains" text="#########">
      <formula>ISERROR(SEARCH("#########",I66))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7A36D-A8F1-43DE-8FBF-9AE1B44924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FE7539-1B35-4CAC-99EA-B0F61D503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Ken DeGier</cp:lastModifiedBy>
  <dcterms:created xsi:type="dcterms:W3CDTF">2023-11-07T21:24:50Z</dcterms:created>
  <dcterms:modified xsi:type="dcterms:W3CDTF">2023-11-17T22:21:28Z</dcterms:modified>
</cp:coreProperties>
</file>