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Swift County/Group 1/JD 15/"/>
    </mc:Choice>
  </mc:AlternateContent>
  <xr:revisionPtr revIDLastSave="10" documentId="8_{47330BF0-9F69-4BFE-B31D-220CAC182BBF}" xr6:coauthVersionLast="47" xr6:coauthVersionMax="47" xr10:uidLastSave="{004B62BF-16E5-44B5-8FDE-641D4D801D14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47" i="1" l="1"/>
  <c r="AQ47" i="1"/>
  <c r="AO47" i="1"/>
  <c r="AM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AS42" i="1"/>
  <c r="AP42" i="1"/>
  <c r="AN42" i="1"/>
  <c r="AL42" i="1"/>
  <c r="L42" i="1"/>
  <c r="K42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46" i="1"/>
  <c r="AP46" i="1"/>
  <c r="AN46" i="1"/>
  <c r="AL46" i="1"/>
  <c r="L46" i="1"/>
  <c r="K46" i="1"/>
  <c r="AP47" i="1" l="1"/>
  <c r="AL47" i="1"/>
  <c r="AS47" i="1"/>
  <c r="K47" i="1"/>
  <c r="L47" i="1"/>
  <c r="AN47" i="1"/>
  <c r="AT10" i="1" l="1"/>
  <c r="AU10" i="1" s="1"/>
  <c r="AT42" i="1"/>
  <c r="AU42" i="1" s="1"/>
  <c r="AT26" i="1"/>
  <c r="AU26" i="1" s="1"/>
  <c r="AT8" i="1"/>
  <c r="AU8" i="1" s="1"/>
  <c r="AT27" i="1"/>
  <c r="AU27" i="1" s="1"/>
  <c r="AT23" i="1"/>
  <c r="AU23" i="1" s="1"/>
  <c r="AT13" i="1"/>
  <c r="AU13" i="1" s="1"/>
  <c r="AT19" i="1"/>
  <c r="AU19" i="1" s="1"/>
  <c r="AT39" i="1"/>
  <c r="AU39" i="1" s="1"/>
  <c r="AT35" i="1"/>
  <c r="AU35" i="1" s="1"/>
  <c r="AT4" i="1"/>
  <c r="AU4" i="1" s="1"/>
  <c r="AT46" i="1"/>
  <c r="AU46" i="1" s="1"/>
  <c r="AT33" i="1"/>
  <c r="AU33" i="1" s="1"/>
  <c r="AT44" i="1"/>
  <c r="AU44" i="1" s="1"/>
  <c r="AT21" i="1"/>
  <c r="AU21" i="1" s="1"/>
  <c r="AT9" i="1"/>
  <c r="AU9" i="1" s="1"/>
  <c r="AT20" i="1"/>
  <c r="AU20" i="1" s="1"/>
  <c r="AT18" i="1"/>
  <c r="AU18" i="1" s="1"/>
  <c r="AT3" i="1"/>
  <c r="AU3" i="1" s="1"/>
  <c r="AT14" i="1"/>
  <c r="AU14" i="1" s="1"/>
  <c r="AT45" i="1"/>
  <c r="AU45" i="1" s="1"/>
  <c r="AT34" i="1"/>
  <c r="AU34" i="1" s="1"/>
  <c r="AT7" i="1"/>
  <c r="AU7" i="1" s="1"/>
  <c r="AT28" i="1"/>
  <c r="AU28" i="1" s="1"/>
  <c r="AT12" i="1"/>
  <c r="AU12" i="1" s="1"/>
  <c r="AT30" i="1"/>
  <c r="AU30" i="1" s="1"/>
  <c r="AT5" i="1"/>
  <c r="AU5" i="1" s="1"/>
  <c r="AT6" i="1"/>
  <c r="AU6" i="1" s="1"/>
  <c r="AT38" i="1"/>
  <c r="AU38" i="1" s="1"/>
  <c r="AT37" i="1"/>
  <c r="AU37" i="1" s="1"/>
  <c r="AT40" i="1"/>
  <c r="AU40" i="1" s="1"/>
  <c r="AT36" i="1"/>
  <c r="AU36" i="1" s="1"/>
  <c r="AT11" i="1"/>
  <c r="AU11" i="1" s="1"/>
  <c r="AT29" i="1"/>
  <c r="AU29" i="1" s="1"/>
  <c r="AT17" i="1"/>
  <c r="AU17" i="1" s="1"/>
  <c r="AT22" i="1"/>
  <c r="AU22" i="1" s="1"/>
  <c r="AT25" i="1"/>
  <c r="AU25" i="1" s="1"/>
  <c r="AT24" i="1"/>
  <c r="AU24" i="1" s="1"/>
  <c r="AT15" i="1"/>
  <c r="AU15" i="1" s="1"/>
  <c r="AT32" i="1"/>
  <c r="AU32" i="1" s="1"/>
  <c r="AT31" i="1"/>
  <c r="AU31" i="1" s="1"/>
  <c r="AT16" i="1"/>
  <c r="AU16" i="1" s="1"/>
  <c r="C50" i="1"/>
  <c r="AU47" i="1" l="1"/>
  <c r="AT47" i="1"/>
</calcChain>
</file>

<file path=xl/sharedStrings.xml><?xml version="1.0" encoding="utf-8"?>
<sst xmlns="http://schemas.openxmlformats.org/spreadsheetml/2006/main" count="368" uniqueCount="124">
  <si>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</si>
  <si>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</si>
  <si>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</si>
  <si>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</si>
  <si>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</si>
  <si>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</si>
  <si>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</si>
  <si>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</si>
  <si>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</si>
  <si>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</si>
  <si>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</si>
  <si>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</si>
  <si>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</si>
  <si>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</si>
  <si>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</si>
  <si>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</si>
  <si>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</si>
  <si>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</si>
  <si>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</si>
  <si>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</si>
  <si>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</si>
  <si>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</si>
  <si>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</si>
  <si>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</si>
  <si>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</si>
  <si>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</si>
  <si>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</si>
  <si>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</si>
  <si>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</si>
  <si>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</si>
  <si>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</si>
  <si>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</si>
  <si>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</si>
  <si>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</si>
  <si>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</si>
  <si>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</si>
  <si>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</si>
  <si>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</si>
  <si>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</si>
  <si>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</si>
  <si>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</si>
  <si>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</si>
  <si>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</si>
  <si>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</si>
  <si>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</si>
  <si>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</si>
  <si>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</si>
  <si>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</si>
  <si>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</si>
  <si>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120TH AVE NW</t>
  </si>
  <si>
    <t>NWNW</t>
  </si>
  <si>
    <t>4</t>
  </si>
  <si>
    <t>122</t>
  </si>
  <si>
    <t>41</t>
  </si>
  <si>
    <t>SWNW</t>
  </si>
  <si>
    <t>NWSW</t>
  </si>
  <si>
    <t>SWSW</t>
  </si>
  <si>
    <t>NENE</t>
  </si>
  <si>
    <t>5</t>
  </si>
  <si>
    <t>SENE</t>
  </si>
  <si>
    <t>NESE</t>
  </si>
  <si>
    <t>SESE</t>
  </si>
  <si>
    <t>8</t>
  </si>
  <si>
    <t>9</t>
  </si>
  <si>
    <t>19-0011-000</t>
  </si>
  <si>
    <t>BEYER/JOHN M</t>
  </si>
  <si>
    <t>1165 70TH STREET NW</t>
  </si>
  <si>
    <t>HANCOCK MN 56244</t>
  </si>
  <si>
    <t>NENW</t>
  </si>
  <si>
    <t>SENW</t>
  </si>
  <si>
    <t>19-0012-000</t>
  </si>
  <si>
    <t>PETERSON/RODNEY</t>
  </si>
  <si>
    <t>1170 70TH ST NW</t>
  </si>
  <si>
    <t>NESW</t>
  </si>
  <si>
    <t>SESW</t>
  </si>
  <si>
    <t>19-0014-000</t>
  </si>
  <si>
    <t>BEYER/NORMAN</t>
  </si>
  <si>
    <t>770 120TH AVE NW</t>
  </si>
  <si>
    <t>NWNE</t>
  </si>
  <si>
    <t>SWNE</t>
  </si>
  <si>
    <t>19-0015-000</t>
  </si>
  <si>
    <t>19-0016-000</t>
  </si>
  <si>
    <t>HERITAGE LLP</t>
  </si>
  <si>
    <t>41545 2856TH STREET</t>
  </si>
  <si>
    <t>19-0017-000</t>
  </si>
  <si>
    <t>BEYER/DANIEL</t>
  </si>
  <si>
    <t>33371 COUNTY ROAD 1</t>
  </si>
  <si>
    <t>NWSE</t>
  </si>
  <si>
    <t>19-0017-100</t>
  </si>
  <si>
    <t>SWSE</t>
  </si>
  <si>
    <t>19-0018-000</t>
  </si>
  <si>
    <t>CLAYBEND FARMS INC</t>
  </si>
  <si>
    <t>32686 460TH AVENUE</t>
  </si>
  <si>
    <t>6</t>
  </si>
  <si>
    <t>19-0022-100</t>
  </si>
  <si>
    <t>MARQUART/GARY &amp; RUSSELLA</t>
  </si>
  <si>
    <t>5 LINE DRIVE</t>
  </si>
  <si>
    <t>MORRIS MN 56267</t>
  </si>
  <si>
    <t>19-0026-000</t>
  </si>
  <si>
    <t>BEYER/BECKY A</t>
  </si>
  <si>
    <t>19-0027-000</t>
  </si>
  <si>
    <t>19-0030-000</t>
  </si>
  <si>
    <t>RSK LLLP</t>
  </si>
  <si>
    <t>45857 325TH STREET</t>
  </si>
  <si>
    <t>19-0030-100</t>
  </si>
  <si>
    <t>KOEHL/LANE &amp; ELIZABETH</t>
  </si>
  <si>
    <t>11933 N MACFARLANE WAY</t>
  </si>
  <si>
    <t>PRESCOTT VALLEY AZ 86315</t>
  </si>
  <si>
    <t>19-0031-000</t>
  </si>
  <si>
    <t>RUPLINGER/LEE</t>
  </si>
  <si>
    <t>3068 VONDERHEIDE DR SW</t>
  </si>
  <si>
    <t>ALEXANDRIA MN 56308</t>
  </si>
  <si>
    <t>19-0031-100</t>
  </si>
  <si>
    <t>BEYER/JOHN &amp; HEIDI</t>
  </si>
  <si>
    <t>70TH ST NW</t>
  </si>
  <si>
    <t>80TH ST NW</t>
  </si>
  <si>
    <t>CR 63 NW</t>
  </si>
  <si>
    <t>TOTAL WATERSHED ACRES:</t>
  </si>
  <si>
    <t>SWIFT CTY RDS</t>
  </si>
  <si>
    <t>TARA TWP RDS</t>
  </si>
  <si>
    <t>P.O. BOX 241, 1635 HOBAN AVENUE</t>
  </si>
  <si>
    <t>BENSON MN 56215</t>
  </si>
  <si>
    <t>DANVERS MN 56231</t>
  </si>
  <si>
    <t>TARA TWP C/O PATTI BUYCK 520 110TH AVE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</si>
</sst>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0"/>
  <sheetViews>
    <sheetView tabSelected="1"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AS25" sqref="AS25:AS26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30.6640625" style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hidden="1" customWidth="1"/>
    <col min="38" max="38" width="17.6640625" style="5" hidden="1" customWidth="1"/>
    <col min="39" max="39" width="17.6640625" style="3" hidden="1" customWidth="1"/>
    <col min="40" max="40" width="17.6640625" style="5" hidden="1" customWidth="1"/>
    <col min="41" max="41" width="17.6640625" style="2" hidden="1" customWidth="1"/>
    <col min="42" max="42" width="17.6640625" style="5" hidden="1" customWidth="1"/>
    <col min="43" max="43" width="17.6640625" style="2" customWidth="1"/>
    <col min="44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50</v>
      </c>
      <c r="F3" s="1" t="s">
        <v>51</v>
      </c>
      <c r="G3" s="1" t="s">
        <v>52</v>
      </c>
      <c r="H3" s="1" t="s">
        <v>53</v>
      </c>
      <c r="I3" s="2">
        <v>152.15486059099999</v>
      </c>
      <c r="J3" s="2">
        <v>34.18</v>
      </c>
      <c r="K3" s="2">
        <f t="shared" ref="K3:K24" si="0">SUM(N3,P3,R3,T3,V3,X3,Z3,AB3,AE3,AG3,AI3)</f>
        <v>33.480000000000004</v>
      </c>
      <c r="L3" s="2">
        <f t="shared" ref="L3:L24" si="1">SUM(M3,AD3,AK3,AM3,AO3,AQ3,AR3)</f>
        <v>0</v>
      </c>
      <c r="P3" s="6">
        <v>8.3000000000000007</v>
      </c>
      <c r="Q3" s="5">
        <v>9802.2999999999993</v>
      </c>
      <c r="R3" s="7">
        <v>18.87</v>
      </c>
      <c r="S3" s="5">
        <v>16388.595000000001</v>
      </c>
      <c r="T3" s="8">
        <v>6.31</v>
      </c>
      <c r="U3" s="5">
        <v>1644.0705</v>
      </c>
      <c r="AL3" s="5" t="str">
        <f t="shared" ref="AL3:AL24" si="2">IF(AK3&gt;0,AK3*$AL$1,"")</f>
        <v/>
      </c>
      <c r="AN3" s="5" t="str">
        <f t="shared" ref="AN3:AN24" si="3">IF(AM3&gt;0,AM3*$AN$1,"")</f>
        <v/>
      </c>
      <c r="AP3" s="5" t="str">
        <f t="shared" ref="AP3:AP24" si="4">IF(AO3&gt;0,AO3*$AP$1,"")</f>
        <v/>
      </c>
      <c r="AS3" s="5">
        <f t="shared" ref="AS3:AS24" si="5">SUM(O3,Q3,S3,U3,W3,Y3,AA3,AC3,AF3,AH3,AJ3)</f>
        <v>27834.965500000002</v>
      </c>
      <c r="AT3" s="11">
        <f t="shared" ref="AT3:AT40" si="6">(AS3/$AS$47)*100</f>
        <v>2.517486649053474</v>
      </c>
      <c r="AU3" s="5">
        <f t="shared" ref="AU3:AU24" si="7">(AT3/100)*$AU$1</f>
        <v>2517.4866490534737</v>
      </c>
    </row>
    <row r="4" spans="1:47" x14ac:dyDescent="0.3">
      <c r="A4" s="1" t="s">
        <v>64</v>
      </c>
      <c r="B4" s="1" t="s">
        <v>65</v>
      </c>
      <c r="C4" s="1" t="s">
        <v>66</v>
      </c>
      <c r="D4" s="1" t="s">
        <v>67</v>
      </c>
      <c r="E4" s="1" t="s">
        <v>68</v>
      </c>
      <c r="F4" s="1" t="s">
        <v>51</v>
      </c>
      <c r="G4" s="1" t="s">
        <v>52</v>
      </c>
      <c r="H4" s="1" t="s">
        <v>53</v>
      </c>
      <c r="I4" s="2">
        <v>152.15486059099999</v>
      </c>
      <c r="J4" s="2">
        <v>34.79</v>
      </c>
      <c r="K4" s="2">
        <f t="shared" si="0"/>
        <v>12.77</v>
      </c>
      <c r="L4" s="2">
        <f t="shared" si="1"/>
        <v>0</v>
      </c>
      <c r="T4" s="8">
        <v>12.77</v>
      </c>
      <c r="U4" s="5">
        <v>3327.2235000000001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3327.2235000000001</v>
      </c>
      <c r="AT4" s="11">
        <f t="shared" si="6"/>
        <v>0.30092513459975267</v>
      </c>
      <c r="AU4" s="5">
        <f t="shared" si="7"/>
        <v>300.92513459975265</v>
      </c>
    </row>
    <row r="5" spans="1:47" x14ac:dyDescent="0.3">
      <c r="A5" s="1" t="s">
        <v>64</v>
      </c>
      <c r="B5" s="1" t="s">
        <v>65</v>
      </c>
      <c r="C5" s="1" t="s">
        <v>66</v>
      </c>
      <c r="D5" s="1" t="s">
        <v>67</v>
      </c>
      <c r="E5" s="1" t="s">
        <v>69</v>
      </c>
      <c r="F5" s="1" t="s">
        <v>51</v>
      </c>
      <c r="G5" s="1" t="s">
        <v>52</v>
      </c>
      <c r="H5" s="1" t="s">
        <v>53</v>
      </c>
      <c r="I5" s="2">
        <v>152.15486059099999</v>
      </c>
      <c r="J5" s="2">
        <v>40.17</v>
      </c>
      <c r="K5" s="2">
        <f t="shared" si="0"/>
        <v>20.16</v>
      </c>
      <c r="L5" s="2">
        <f t="shared" si="1"/>
        <v>0</v>
      </c>
      <c r="R5" s="7">
        <v>3.36</v>
      </c>
      <c r="S5" s="5">
        <v>2918.16</v>
      </c>
      <c r="T5" s="8">
        <v>16.8</v>
      </c>
      <c r="U5" s="5">
        <v>4377.24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7295.4</v>
      </c>
      <c r="AT5" s="11">
        <f t="shared" si="6"/>
        <v>0.65982018549671684</v>
      </c>
      <c r="AU5" s="5">
        <f t="shared" si="7"/>
        <v>659.82018549671682</v>
      </c>
    </row>
    <row r="6" spans="1:47" x14ac:dyDescent="0.3">
      <c r="A6" s="1" t="s">
        <v>64</v>
      </c>
      <c r="B6" s="1" t="s">
        <v>65</v>
      </c>
      <c r="C6" s="1" t="s">
        <v>66</v>
      </c>
      <c r="D6" s="1" t="s">
        <v>67</v>
      </c>
      <c r="E6" s="1" t="s">
        <v>54</v>
      </c>
      <c r="F6" s="1" t="s">
        <v>51</v>
      </c>
      <c r="G6" s="1" t="s">
        <v>52</v>
      </c>
      <c r="H6" s="1" t="s">
        <v>53</v>
      </c>
      <c r="I6" s="2">
        <v>152.15486059099999</v>
      </c>
      <c r="J6" s="2">
        <v>39.18</v>
      </c>
      <c r="K6" s="2">
        <f t="shared" si="0"/>
        <v>39.17</v>
      </c>
      <c r="L6" s="2">
        <f t="shared" si="1"/>
        <v>0</v>
      </c>
      <c r="P6" s="6">
        <v>25.93</v>
      </c>
      <c r="Q6" s="5">
        <v>30623.33</v>
      </c>
      <c r="R6" s="7">
        <v>13.18</v>
      </c>
      <c r="S6" s="5">
        <v>11446.83</v>
      </c>
      <c r="T6" s="8">
        <v>0.06</v>
      </c>
      <c r="U6" s="5">
        <v>15.632999999999999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42085.793000000005</v>
      </c>
      <c r="AT6" s="11">
        <f t="shared" si="6"/>
        <v>3.8063787789615966</v>
      </c>
      <c r="AU6" s="5">
        <f t="shared" si="7"/>
        <v>3806.3787789615963</v>
      </c>
    </row>
    <row r="7" spans="1:47" x14ac:dyDescent="0.3">
      <c r="A7" s="1" t="s">
        <v>70</v>
      </c>
      <c r="B7" s="1" t="s">
        <v>71</v>
      </c>
      <c r="C7" s="1" t="s">
        <v>72</v>
      </c>
      <c r="D7" s="1" t="s">
        <v>67</v>
      </c>
      <c r="E7" s="1" t="s">
        <v>55</v>
      </c>
      <c r="F7" s="1" t="s">
        <v>51</v>
      </c>
      <c r="G7" s="1" t="s">
        <v>52</v>
      </c>
      <c r="H7" s="1" t="s">
        <v>53</v>
      </c>
      <c r="I7" s="2">
        <v>161.37852071399999</v>
      </c>
      <c r="J7" s="2">
        <v>39.71</v>
      </c>
      <c r="K7" s="2">
        <f t="shared" si="0"/>
        <v>39.71</v>
      </c>
      <c r="L7" s="2">
        <f t="shared" si="1"/>
        <v>0</v>
      </c>
      <c r="P7" s="6">
        <v>31.72</v>
      </c>
      <c r="Q7" s="5">
        <v>37461.319999999992</v>
      </c>
      <c r="R7" s="7">
        <v>7.99</v>
      </c>
      <c r="S7" s="5">
        <v>6939.3150000000014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44400.634999999995</v>
      </c>
      <c r="AT7" s="11">
        <f t="shared" si="6"/>
        <v>4.0157407711533315</v>
      </c>
      <c r="AU7" s="5">
        <f t="shared" si="7"/>
        <v>4015.7407711533319</v>
      </c>
    </row>
    <row r="8" spans="1:47" x14ac:dyDescent="0.3">
      <c r="A8" s="1" t="s">
        <v>70</v>
      </c>
      <c r="B8" s="1" t="s">
        <v>71</v>
      </c>
      <c r="C8" s="1" t="s">
        <v>72</v>
      </c>
      <c r="D8" s="1" t="s">
        <v>67</v>
      </c>
      <c r="E8" s="1" t="s">
        <v>73</v>
      </c>
      <c r="F8" s="1" t="s">
        <v>51</v>
      </c>
      <c r="G8" s="1" t="s">
        <v>52</v>
      </c>
      <c r="H8" s="1" t="s">
        <v>53</v>
      </c>
      <c r="I8" s="2">
        <v>161.37852071399999</v>
      </c>
      <c r="J8" s="2">
        <v>40.590000000000003</v>
      </c>
      <c r="K8" s="2">
        <f t="shared" si="0"/>
        <v>24.43</v>
      </c>
      <c r="L8" s="2">
        <f t="shared" si="1"/>
        <v>0</v>
      </c>
      <c r="P8" s="6">
        <v>0.48</v>
      </c>
      <c r="Q8" s="5">
        <v>566.88</v>
      </c>
      <c r="R8" s="7">
        <v>20.309999999999999</v>
      </c>
      <c r="S8" s="5">
        <v>17639.235000000001</v>
      </c>
      <c r="T8" s="8">
        <v>3.64</v>
      </c>
      <c r="U8" s="5">
        <v>948.40200000000004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19154.517</v>
      </c>
      <c r="AT8" s="11">
        <f t="shared" si="6"/>
        <v>1.7323980809880222</v>
      </c>
      <c r="AU8" s="5">
        <f t="shared" si="7"/>
        <v>1732.398080988022</v>
      </c>
    </row>
    <row r="9" spans="1:47" x14ac:dyDescent="0.3">
      <c r="A9" s="1" t="s">
        <v>70</v>
      </c>
      <c r="B9" s="1" t="s">
        <v>71</v>
      </c>
      <c r="C9" s="1" t="s">
        <v>72</v>
      </c>
      <c r="D9" s="1" t="s">
        <v>67</v>
      </c>
      <c r="E9" s="1" t="s">
        <v>74</v>
      </c>
      <c r="F9" s="1" t="s">
        <v>51</v>
      </c>
      <c r="G9" s="1" t="s">
        <v>52</v>
      </c>
      <c r="H9" s="1" t="s">
        <v>53</v>
      </c>
      <c r="I9" s="2">
        <v>161.37852071399999</v>
      </c>
      <c r="J9" s="2">
        <v>39.03</v>
      </c>
      <c r="K9" s="2">
        <f t="shared" si="0"/>
        <v>14</v>
      </c>
      <c r="L9" s="2">
        <f t="shared" si="1"/>
        <v>0</v>
      </c>
      <c r="R9" s="7">
        <v>3.12</v>
      </c>
      <c r="S9" s="5">
        <v>3074.49</v>
      </c>
      <c r="T9" s="8">
        <v>6.96</v>
      </c>
      <c r="U9" s="5">
        <v>1924.8131249999999</v>
      </c>
      <c r="Z9" s="9">
        <v>2.67</v>
      </c>
      <c r="AA9" s="5">
        <v>342.88380000000001</v>
      </c>
      <c r="AB9" s="10">
        <v>1.25</v>
      </c>
      <c r="AC9" s="5">
        <v>124.0505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5466.2374249999993</v>
      </c>
      <c r="AT9" s="11">
        <f t="shared" si="6"/>
        <v>0.49438465220996736</v>
      </c>
      <c r="AU9" s="5">
        <f t="shared" si="7"/>
        <v>494.38465220996733</v>
      </c>
    </row>
    <row r="10" spans="1:47" x14ac:dyDescent="0.3">
      <c r="A10" s="1" t="s">
        <v>70</v>
      </c>
      <c r="B10" s="1" t="s">
        <v>71</v>
      </c>
      <c r="C10" s="1" t="s">
        <v>72</v>
      </c>
      <c r="D10" s="1" t="s">
        <v>67</v>
      </c>
      <c r="E10" s="1" t="s">
        <v>56</v>
      </c>
      <c r="F10" s="1" t="s">
        <v>51</v>
      </c>
      <c r="G10" s="1" t="s">
        <v>52</v>
      </c>
      <c r="H10" s="1" t="s">
        <v>53</v>
      </c>
      <c r="I10" s="2">
        <v>161.37852071399999</v>
      </c>
      <c r="J10" s="2">
        <v>38.090000000000003</v>
      </c>
      <c r="K10" s="2">
        <f t="shared" si="0"/>
        <v>38.080000000000005</v>
      </c>
      <c r="L10" s="2">
        <f t="shared" si="1"/>
        <v>0</v>
      </c>
      <c r="P10" s="6">
        <v>28.42</v>
      </c>
      <c r="Q10" s="5">
        <v>37151.307500000003</v>
      </c>
      <c r="R10" s="7">
        <v>7.75</v>
      </c>
      <c r="S10" s="5">
        <v>7004.4525000000003</v>
      </c>
      <c r="Z10" s="9">
        <v>0.76999999999999991</v>
      </c>
      <c r="AA10" s="5">
        <v>98.227349999999987</v>
      </c>
      <c r="AB10" s="10">
        <v>1.1399999999999999</v>
      </c>
      <c r="AC10" s="5">
        <v>122.878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44376.86535</v>
      </c>
      <c r="AT10" s="11">
        <f t="shared" si="6"/>
        <v>4.0135909651286878</v>
      </c>
      <c r="AU10" s="5">
        <f t="shared" si="7"/>
        <v>4013.5909651286875</v>
      </c>
    </row>
    <row r="11" spans="1:47" x14ac:dyDescent="0.3">
      <c r="A11" s="1" t="s">
        <v>75</v>
      </c>
      <c r="B11" s="1" t="s">
        <v>76</v>
      </c>
      <c r="C11" s="1" t="s">
        <v>77</v>
      </c>
      <c r="D11" s="1" t="s">
        <v>67</v>
      </c>
      <c r="E11" s="1" t="s">
        <v>78</v>
      </c>
      <c r="F11" s="1" t="s">
        <v>58</v>
      </c>
      <c r="G11" s="1" t="s">
        <v>52</v>
      </c>
      <c r="H11" s="1" t="s">
        <v>53</v>
      </c>
      <c r="I11" s="2">
        <v>154.00789325100001</v>
      </c>
      <c r="J11" s="2">
        <v>36.43</v>
      </c>
      <c r="K11" s="2">
        <f t="shared" si="0"/>
        <v>36.430000000000007</v>
      </c>
      <c r="L11" s="2">
        <f t="shared" si="1"/>
        <v>0</v>
      </c>
      <c r="P11" s="6">
        <v>19.670000000000002</v>
      </c>
      <c r="Q11" s="5">
        <v>27573.397499999999</v>
      </c>
      <c r="R11" s="7">
        <v>11.41</v>
      </c>
      <c r="S11" s="5">
        <v>12999.27375</v>
      </c>
      <c r="T11" s="8">
        <v>5.3500000000000014</v>
      </c>
      <c r="U11" s="5">
        <v>1603.0338750000001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42175.705125</v>
      </c>
      <c r="AT11" s="11">
        <f t="shared" si="6"/>
        <v>3.8145107299164316</v>
      </c>
      <c r="AU11" s="5">
        <f t="shared" si="7"/>
        <v>3814.5107299164315</v>
      </c>
    </row>
    <row r="12" spans="1:47" x14ac:dyDescent="0.3">
      <c r="A12" s="1" t="s">
        <v>75</v>
      </c>
      <c r="B12" s="1" t="s">
        <v>76</v>
      </c>
      <c r="C12" s="1" t="s">
        <v>77</v>
      </c>
      <c r="D12" s="1" t="s">
        <v>67</v>
      </c>
      <c r="E12" s="1" t="s">
        <v>57</v>
      </c>
      <c r="F12" s="1" t="s">
        <v>58</v>
      </c>
      <c r="G12" s="1" t="s">
        <v>52</v>
      </c>
      <c r="H12" s="1" t="s">
        <v>53</v>
      </c>
      <c r="I12" s="2">
        <v>154.00789325100001</v>
      </c>
      <c r="J12" s="2">
        <v>34.630000000000003</v>
      </c>
      <c r="K12" s="2">
        <f t="shared" si="0"/>
        <v>34.629999999999995</v>
      </c>
      <c r="L12" s="2">
        <f t="shared" si="1"/>
        <v>0</v>
      </c>
      <c r="P12" s="6">
        <v>19.64</v>
      </c>
      <c r="Q12" s="5">
        <v>23194.84</v>
      </c>
      <c r="R12" s="7">
        <v>10.6</v>
      </c>
      <c r="S12" s="5">
        <v>9284.2649999999994</v>
      </c>
      <c r="T12" s="8">
        <v>2.8</v>
      </c>
      <c r="U12" s="5">
        <v>758.85187499999995</v>
      </c>
      <c r="Z12" s="9">
        <v>0.12</v>
      </c>
      <c r="AA12" s="5">
        <v>12.506399999999999</v>
      </c>
      <c r="AB12" s="10">
        <v>1.47</v>
      </c>
      <c r="AC12" s="5">
        <v>137.886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33388.349274999993</v>
      </c>
      <c r="AT12" s="11">
        <f t="shared" si="6"/>
        <v>3.0197531063491607</v>
      </c>
      <c r="AU12" s="5">
        <f t="shared" si="7"/>
        <v>3019.7531063491606</v>
      </c>
    </row>
    <row r="13" spans="1:47" x14ac:dyDescent="0.3">
      <c r="A13" s="1" t="s">
        <v>75</v>
      </c>
      <c r="B13" s="1" t="s">
        <v>76</v>
      </c>
      <c r="C13" s="1" t="s">
        <v>77</v>
      </c>
      <c r="D13" s="1" t="s">
        <v>67</v>
      </c>
      <c r="E13" s="1" t="s">
        <v>59</v>
      </c>
      <c r="F13" s="1" t="s">
        <v>58</v>
      </c>
      <c r="G13" s="1" t="s">
        <v>52</v>
      </c>
      <c r="H13" s="1" t="s">
        <v>53</v>
      </c>
      <c r="I13" s="2">
        <v>154.00789325100001</v>
      </c>
      <c r="J13" s="2">
        <v>39.07</v>
      </c>
      <c r="K13" s="2">
        <f t="shared" si="0"/>
        <v>39.049999999999997</v>
      </c>
      <c r="L13" s="2">
        <f t="shared" si="1"/>
        <v>0</v>
      </c>
      <c r="P13" s="6">
        <v>19.39</v>
      </c>
      <c r="Q13" s="5">
        <v>22899.59</v>
      </c>
      <c r="R13" s="7">
        <v>6.09</v>
      </c>
      <c r="S13" s="5">
        <v>5289.165</v>
      </c>
      <c r="Z13" s="9">
        <v>8.16</v>
      </c>
      <c r="AA13" s="5">
        <v>850.4351999999999</v>
      </c>
      <c r="AB13" s="10">
        <v>5.41</v>
      </c>
      <c r="AC13" s="5">
        <v>507.45800000000003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29546.6482</v>
      </c>
      <c r="AT13" s="11">
        <f t="shared" si="6"/>
        <v>2.6722969125928988</v>
      </c>
      <c r="AU13" s="5">
        <f t="shared" si="7"/>
        <v>2672.2969125928989</v>
      </c>
    </row>
    <row r="14" spans="1:47" x14ac:dyDescent="0.3">
      <c r="A14" s="1" t="s">
        <v>75</v>
      </c>
      <c r="B14" s="1" t="s">
        <v>76</v>
      </c>
      <c r="C14" s="1" t="s">
        <v>77</v>
      </c>
      <c r="D14" s="1" t="s">
        <v>67</v>
      </c>
      <c r="E14" s="1" t="s">
        <v>79</v>
      </c>
      <c r="F14" s="1" t="s">
        <v>58</v>
      </c>
      <c r="G14" s="1" t="s">
        <v>52</v>
      </c>
      <c r="H14" s="1" t="s">
        <v>53</v>
      </c>
      <c r="I14" s="2">
        <v>154.00789325100001</v>
      </c>
      <c r="J14" s="2">
        <v>40.08</v>
      </c>
      <c r="K14" s="2">
        <f t="shared" si="0"/>
        <v>40</v>
      </c>
      <c r="L14" s="2">
        <f t="shared" si="1"/>
        <v>0</v>
      </c>
      <c r="P14" s="6">
        <v>33.36</v>
      </c>
      <c r="Q14" s="5">
        <v>39398.160000000003</v>
      </c>
      <c r="R14" s="7">
        <v>6.64</v>
      </c>
      <c r="S14" s="5">
        <v>5766.8399999999992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45165</v>
      </c>
      <c r="AT14" s="11">
        <f t="shared" si="6"/>
        <v>4.0848724782683909</v>
      </c>
      <c r="AU14" s="5">
        <f t="shared" si="7"/>
        <v>4084.8724782683908</v>
      </c>
    </row>
    <row r="15" spans="1:47" x14ac:dyDescent="0.3">
      <c r="A15" s="1" t="s">
        <v>80</v>
      </c>
      <c r="B15" s="1" t="s">
        <v>76</v>
      </c>
      <c r="C15" s="1" t="s">
        <v>77</v>
      </c>
      <c r="D15" s="1" t="s">
        <v>67</v>
      </c>
      <c r="E15" s="1" t="s">
        <v>68</v>
      </c>
      <c r="F15" s="1" t="s">
        <v>58</v>
      </c>
      <c r="G15" s="1" t="s">
        <v>52</v>
      </c>
      <c r="H15" s="1" t="s">
        <v>53</v>
      </c>
      <c r="I15" s="2">
        <v>155.960577642</v>
      </c>
      <c r="J15" s="2">
        <v>36.97</v>
      </c>
      <c r="K15" s="2">
        <f t="shared" si="0"/>
        <v>36.71</v>
      </c>
      <c r="L15" s="2">
        <f t="shared" si="1"/>
        <v>0</v>
      </c>
      <c r="P15" s="6">
        <v>24.05</v>
      </c>
      <c r="Q15" s="5">
        <v>28429.622500000001</v>
      </c>
      <c r="R15" s="7">
        <v>12.66</v>
      </c>
      <c r="S15" s="5">
        <v>11008.237499999999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39437.86</v>
      </c>
      <c r="AT15" s="11">
        <f t="shared" si="6"/>
        <v>3.5668909313805344</v>
      </c>
      <c r="AU15" s="5">
        <f t="shared" si="7"/>
        <v>3566.8909313805343</v>
      </c>
    </row>
    <row r="16" spans="1:47" x14ac:dyDescent="0.3">
      <c r="A16" s="1" t="s">
        <v>80</v>
      </c>
      <c r="B16" s="1" t="s">
        <v>76</v>
      </c>
      <c r="C16" s="1" t="s">
        <v>77</v>
      </c>
      <c r="D16" s="1" t="s">
        <v>67</v>
      </c>
      <c r="E16" s="1" t="s">
        <v>69</v>
      </c>
      <c r="F16" s="1" t="s">
        <v>58</v>
      </c>
      <c r="G16" s="1" t="s">
        <v>52</v>
      </c>
      <c r="H16" s="1" t="s">
        <v>53</v>
      </c>
      <c r="I16" s="2">
        <v>155.960577642</v>
      </c>
      <c r="J16" s="2">
        <v>39.880000000000003</v>
      </c>
      <c r="K16" s="2">
        <f t="shared" si="0"/>
        <v>39.880000000000003</v>
      </c>
      <c r="L16" s="2">
        <f t="shared" si="1"/>
        <v>0</v>
      </c>
      <c r="P16" s="6">
        <v>25.14</v>
      </c>
      <c r="Q16" s="5">
        <v>29690.34</v>
      </c>
      <c r="R16" s="7">
        <v>14.74</v>
      </c>
      <c r="S16" s="5">
        <v>12801.69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42492.03</v>
      </c>
      <c r="AT16" s="11">
        <f t="shared" si="6"/>
        <v>3.8431202013230332</v>
      </c>
      <c r="AU16" s="5">
        <f t="shared" si="7"/>
        <v>3843.1202013230331</v>
      </c>
    </row>
    <row r="17" spans="1:47" x14ac:dyDescent="0.3">
      <c r="A17" s="1" t="s">
        <v>80</v>
      </c>
      <c r="B17" s="1" t="s">
        <v>76</v>
      </c>
      <c r="C17" s="1" t="s">
        <v>77</v>
      </c>
      <c r="D17" s="1" t="s">
        <v>67</v>
      </c>
      <c r="E17" s="1" t="s">
        <v>54</v>
      </c>
      <c r="F17" s="1" t="s">
        <v>58</v>
      </c>
      <c r="G17" s="1" t="s">
        <v>52</v>
      </c>
      <c r="H17" s="1" t="s">
        <v>53</v>
      </c>
      <c r="I17" s="2">
        <v>155.960577642</v>
      </c>
      <c r="J17" s="2">
        <v>38.36</v>
      </c>
      <c r="K17" s="2">
        <f t="shared" si="0"/>
        <v>38.36</v>
      </c>
      <c r="L17" s="2">
        <f t="shared" si="1"/>
        <v>0</v>
      </c>
      <c r="N17" s="4">
        <v>2.4</v>
      </c>
      <c r="O17" s="5">
        <v>3118.54</v>
      </c>
      <c r="P17" s="6">
        <v>35.42</v>
      </c>
      <c r="Q17" s="5">
        <v>41842.83</v>
      </c>
      <c r="R17" s="7">
        <v>0.54</v>
      </c>
      <c r="S17" s="5">
        <v>468.99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45430.36</v>
      </c>
      <c r="AT17" s="11">
        <f t="shared" si="6"/>
        <v>4.1088725172550689</v>
      </c>
      <c r="AU17" s="5">
        <f t="shared" si="7"/>
        <v>4108.8725172550685</v>
      </c>
    </row>
    <row r="18" spans="1:47" x14ac:dyDescent="0.3">
      <c r="A18" s="1" t="s">
        <v>80</v>
      </c>
      <c r="B18" s="1" t="s">
        <v>76</v>
      </c>
      <c r="C18" s="1" t="s">
        <v>77</v>
      </c>
      <c r="D18" s="1" t="s">
        <v>67</v>
      </c>
      <c r="E18" s="1" t="s">
        <v>50</v>
      </c>
      <c r="F18" s="1" t="s">
        <v>58</v>
      </c>
      <c r="G18" s="1" t="s">
        <v>52</v>
      </c>
      <c r="H18" s="1" t="s">
        <v>53</v>
      </c>
      <c r="I18" s="2">
        <v>155.960577642</v>
      </c>
      <c r="J18" s="2">
        <v>35.799999999999997</v>
      </c>
      <c r="K18" s="2">
        <f t="shared" si="0"/>
        <v>28.6</v>
      </c>
      <c r="L18" s="2">
        <f t="shared" si="1"/>
        <v>0</v>
      </c>
      <c r="N18" s="4">
        <v>6.6099999999999994</v>
      </c>
      <c r="O18" s="5">
        <v>8553.3399999999983</v>
      </c>
      <c r="P18" s="6">
        <v>18.8</v>
      </c>
      <c r="Q18" s="5">
        <v>22202.799999999999</v>
      </c>
      <c r="R18" s="7">
        <v>3.19</v>
      </c>
      <c r="S18" s="5">
        <v>2770.5149999999999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33526.654999999999</v>
      </c>
      <c r="AT18" s="11">
        <f t="shared" si="6"/>
        <v>3.0322619350802467</v>
      </c>
      <c r="AU18" s="5">
        <f t="shared" si="7"/>
        <v>3032.2619350802465</v>
      </c>
    </row>
    <row r="19" spans="1:47" x14ac:dyDescent="0.3">
      <c r="A19" s="1" t="s">
        <v>81</v>
      </c>
      <c r="B19" s="1" t="s">
        <v>82</v>
      </c>
      <c r="C19" s="1" t="s">
        <v>83</v>
      </c>
      <c r="D19" s="1" t="s">
        <v>67</v>
      </c>
      <c r="E19" s="1" t="s">
        <v>55</v>
      </c>
      <c r="F19" s="1" t="s">
        <v>58</v>
      </c>
      <c r="G19" s="1" t="s">
        <v>52</v>
      </c>
      <c r="H19" s="1" t="s">
        <v>53</v>
      </c>
      <c r="I19" s="2">
        <v>162.763808109</v>
      </c>
      <c r="J19" s="2">
        <v>40.19</v>
      </c>
      <c r="K19" s="2">
        <f t="shared" si="0"/>
        <v>39.989999999999995</v>
      </c>
      <c r="L19" s="2">
        <f t="shared" si="1"/>
        <v>0</v>
      </c>
      <c r="N19" s="4">
        <v>10.36</v>
      </c>
      <c r="O19" s="5">
        <v>13405.84</v>
      </c>
      <c r="P19" s="6">
        <v>29.63</v>
      </c>
      <c r="Q19" s="5">
        <v>34993.03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48398.869999999995</v>
      </c>
      <c r="AT19" s="11">
        <f t="shared" si="6"/>
        <v>4.3773544125382413</v>
      </c>
      <c r="AU19" s="5">
        <f t="shared" si="7"/>
        <v>4377.3544125382414</v>
      </c>
    </row>
    <row r="20" spans="1:47" x14ac:dyDescent="0.3">
      <c r="A20" s="1" t="s">
        <v>81</v>
      </c>
      <c r="B20" s="1" t="s">
        <v>82</v>
      </c>
      <c r="C20" s="1" t="s">
        <v>83</v>
      </c>
      <c r="D20" s="1" t="s">
        <v>67</v>
      </c>
      <c r="E20" s="1" t="s">
        <v>73</v>
      </c>
      <c r="F20" s="1" t="s">
        <v>58</v>
      </c>
      <c r="G20" s="1" t="s">
        <v>52</v>
      </c>
      <c r="H20" s="1" t="s">
        <v>53</v>
      </c>
      <c r="I20" s="2">
        <v>162.763808109</v>
      </c>
      <c r="J20" s="2">
        <v>40.99</v>
      </c>
      <c r="K20" s="2">
        <f t="shared" si="0"/>
        <v>40</v>
      </c>
      <c r="L20" s="2">
        <f t="shared" si="1"/>
        <v>0</v>
      </c>
      <c r="N20" s="4">
        <v>3.1</v>
      </c>
      <c r="O20" s="5">
        <v>4011.4</v>
      </c>
      <c r="P20" s="6">
        <v>35.799999999999997</v>
      </c>
      <c r="Q20" s="5">
        <v>44972.480000000003</v>
      </c>
      <c r="R20" s="7">
        <v>1.1000000000000001</v>
      </c>
      <c r="S20" s="5">
        <v>955.35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49939.23</v>
      </c>
      <c r="AT20" s="11">
        <f t="shared" si="6"/>
        <v>4.5166696825620543</v>
      </c>
      <c r="AU20" s="5">
        <f t="shared" si="7"/>
        <v>4516.6696825620547</v>
      </c>
    </row>
    <row r="21" spans="1:47" x14ac:dyDescent="0.3">
      <c r="A21" s="1" t="s">
        <v>81</v>
      </c>
      <c r="B21" s="1" t="s">
        <v>82</v>
      </c>
      <c r="C21" s="1" t="s">
        <v>83</v>
      </c>
      <c r="D21" s="1" t="s">
        <v>67</v>
      </c>
      <c r="E21" s="1" t="s">
        <v>74</v>
      </c>
      <c r="F21" s="1" t="s">
        <v>58</v>
      </c>
      <c r="G21" s="1" t="s">
        <v>52</v>
      </c>
      <c r="H21" s="1" t="s">
        <v>53</v>
      </c>
      <c r="I21" s="2">
        <v>162.763808109</v>
      </c>
      <c r="J21" s="2">
        <v>38.86</v>
      </c>
      <c r="K21" s="2">
        <f t="shared" si="0"/>
        <v>38.86</v>
      </c>
      <c r="L21" s="2">
        <f t="shared" si="1"/>
        <v>0</v>
      </c>
      <c r="N21" s="4">
        <v>5.03</v>
      </c>
      <c r="O21" s="5">
        <v>6521.7600000000011</v>
      </c>
      <c r="P21" s="6">
        <v>32.97</v>
      </c>
      <c r="Q21" s="5">
        <v>40954.127500000002</v>
      </c>
      <c r="R21" s="7">
        <v>0.86</v>
      </c>
      <c r="S21" s="5">
        <v>746.91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48222.797500000008</v>
      </c>
      <c r="AT21" s="11">
        <f t="shared" si="6"/>
        <v>4.3614298313486062</v>
      </c>
      <c r="AU21" s="5">
        <f t="shared" si="7"/>
        <v>4361.4298313486061</v>
      </c>
    </row>
    <row r="22" spans="1:47" x14ac:dyDescent="0.3">
      <c r="A22" s="1" t="s">
        <v>81</v>
      </c>
      <c r="B22" s="1" t="s">
        <v>82</v>
      </c>
      <c r="C22" s="1" t="s">
        <v>83</v>
      </c>
      <c r="D22" s="1" t="s">
        <v>67</v>
      </c>
      <c r="E22" s="1" t="s">
        <v>56</v>
      </c>
      <c r="F22" s="1" t="s">
        <v>58</v>
      </c>
      <c r="G22" s="1" t="s">
        <v>52</v>
      </c>
      <c r="H22" s="1" t="s">
        <v>53</v>
      </c>
      <c r="I22" s="2">
        <v>162.763808109</v>
      </c>
      <c r="J22" s="2">
        <v>37.43</v>
      </c>
      <c r="K22" s="2">
        <f t="shared" si="0"/>
        <v>37.43</v>
      </c>
      <c r="L22" s="2">
        <f t="shared" si="1"/>
        <v>0</v>
      </c>
      <c r="N22" s="4">
        <v>20.58</v>
      </c>
      <c r="O22" s="5">
        <v>28406.535</v>
      </c>
      <c r="P22" s="6">
        <v>16.46</v>
      </c>
      <c r="Q22" s="5">
        <v>23103.3125</v>
      </c>
      <c r="R22" s="7">
        <v>0.39</v>
      </c>
      <c r="S22" s="5">
        <v>423.39375000000001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51933.241250000006</v>
      </c>
      <c r="AT22" s="11">
        <f t="shared" si="6"/>
        <v>4.6970146770596202</v>
      </c>
      <c r="AU22" s="5">
        <f t="shared" si="7"/>
        <v>4697.0146770596202</v>
      </c>
    </row>
    <row r="23" spans="1:47" x14ac:dyDescent="0.3">
      <c r="A23" s="1" t="s">
        <v>84</v>
      </c>
      <c r="B23" s="1" t="s">
        <v>85</v>
      </c>
      <c r="C23" s="1" t="s">
        <v>86</v>
      </c>
      <c r="D23" s="1" t="s">
        <v>67</v>
      </c>
      <c r="E23" s="1" t="s">
        <v>87</v>
      </c>
      <c r="F23" s="1" t="s">
        <v>58</v>
      </c>
      <c r="G23" s="1" t="s">
        <v>52</v>
      </c>
      <c r="H23" s="1" t="s">
        <v>53</v>
      </c>
      <c r="I23" s="2">
        <v>81.553268531599997</v>
      </c>
      <c r="J23" s="2">
        <v>40.799999999999997</v>
      </c>
      <c r="K23" s="2">
        <f t="shared" si="0"/>
        <v>40</v>
      </c>
      <c r="L23" s="2">
        <f t="shared" si="1"/>
        <v>0</v>
      </c>
      <c r="P23" s="6">
        <v>35.159999999999997</v>
      </c>
      <c r="Q23" s="5">
        <v>47417.15</v>
      </c>
      <c r="R23" s="7">
        <v>4.8400000000000007</v>
      </c>
      <c r="S23" s="5">
        <v>4210.05375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51627.203750000001</v>
      </c>
      <c r="AT23" s="11">
        <f t="shared" si="6"/>
        <v>4.6693356299862643</v>
      </c>
      <c r="AU23" s="5">
        <f t="shared" si="7"/>
        <v>4669.3356299862644</v>
      </c>
    </row>
    <row r="24" spans="1:47" x14ac:dyDescent="0.3">
      <c r="A24" s="1" t="s">
        <v>84</v>
      </c>
      <c r="B24" s="1" t="s">
        <v>85</v>
      </c>
      <c r="C24" s="1" t="s">
        <v>86</v>
      </c>
      <c r="D24" s="1" t="s">
        <v>67</v>
      </c>
      <c r="E24" s="1" t="s">
        <v>60</v>
      </c>
      <c r="F24" s="1" t="s">
        <v>58</v>
      </c>
      <c r="G24" s="1" t="s">
        <v>52</v>
      </c>
      <c r="H24" s="1" t="s">
        <v>53</v>
      </c>
      <c r="I24" s="2">
        <v>81.553268531599997</v>
      </c>
      <c r="J24" s="2">
        <v>39.74</v>
      </c>
      <c r="K24" s="2">
        <f t="shared" si="0"/>
        <v>39.720000000000006</v>
      </c>
      <c r="L24" s="2">
        <f t="shared" si="1"/>
        <v>0</v>
      </c>
      <c r="N24" s="4">
        <v>0.7</v>
      </c>
      <c r="O24" s="5">
        <v>905.8</v>
      </c>
      <c r="P24" s="6">
        <v>35.28</v>
      </c>
      <c r="Q24" s="5">
        <v>41665.680000000008</v>
      </c>
      <c r="R24" s="7">
        <v>3.74</v>
      </c>
      <c r="S24" s="5">
        <v>3248.19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45819.670000000013</v>
      </c>
      <c r="AT24" s="11">
        <f t="shared" si="6"/>
        <v>4.1440830055649265</v>
      </c>
      <c r="AU24" s="5">
        <f t="shared" si="7"/>
        <v>4144.0830055649267</v>
      </c>
    </row>
    <row r="25" spans="1:47" x14ac:dyDescent="0.3">
      <c r="A25" s="1" t="s">
        <v>88</v>
      </c>
      <c r="B25" s="1" t="s">
        <v>65</v>
      </c>
      <c r="C25" s="1" t="s">
        <v>66</v>
      </c>
      <c r="D25" s="1" t="s">
        <v>67</v>
      </c>
      <c r="E25" s="1" t="s">
        <v>61</v>
      </c>
      <c r="F25" s="1" t="s">
        <v>58</v>
      </c>
      <c r="G25" s="1" t="s">
        <v>52</v>
      </c>
      <c r="H25" s="1" t="s">
        <v>53</v>
      </c>
      <c r="I25" s="2">
        <v>80.228668125599995</v>
      </c>
      <c r="J25" s="2">
        <v>38.15</v>
      </c>
      <c r="K25" s="2">
        <f t="shared" ref="K25:K45" si="8">SUM(N25,P25,R25,T25,V25,X25,Z25,AB25,AE25,AG25,AI25)</f>
        <v>38.14</v>
      </c>
      <c r="L25" s="2">
        <f t="shared" ref="L25:L45" si="9">SUM(M25,AD25,AK25,AM25,AO25,AQ25,AR25)</f>
        <v>0</v>
      </c>
      <c r="N25" s="4">
        <v>17.21</v>
      </c>
      <c r="O25" s="5">
        <v>22269.74</v>
      </c>
      <c r="P25" s="6">
        <v>20.22</v>
      </c>
      <c r="Q25" s="5">
        <v>25810.755000000001</v>
      </c>
      <c r="R25" s="7">
        <v>0.71</v>
      </c>
      <c r="S25" s="5">
        <v>712.17000000000007</v>
      </c>
      <c r="AL25" s="5" t="str">
        <f t="shared" ref="AL25:AL40" si="10">IF(AK25&gt;0,AK25*$AL$1,"")</f>
        <v/>
      </c>
      <c r="AN25" s="5" t="str">
        <f t="shared" ref="AN25:AN40" si="11">IF(AM25&gt;0,AM25*$AN$1,"")</f>
        <v/>
      </c>
      <c r="AP25" s="5" t="str">
        <f t="shared" ref="AP25:AP40" si="12">IF(AO25&gt;0,AO25*$AP$1,"")</f>
        <v/>
      </c>
      <c r="AS25" s="5">
        <f t="shared" ref="AS25:AS45" si="13">SUM(O25,Q25,S25,U25,W25,Y25,AA25,AC25,AF25,AH25,AJ25)</f>
        <v>48792.665000000001</v>
      </c>
      <c r="AT25" s="11">
        <f t="shared" si="6"/>
        <v>4.4129705391313934</v>
      </c>
      <c r="AU25" s="5">
        <f t="shared" ref="AU25:AU40" si="14">(AT25/100)*$AU$1</f>
        <v>4412.9705391313928</v>
      </c>
    </row>
    <row r="26" spans="1:47" x14ac:dyDescent="0.3">
      <c r="A26" s="1" t="s">
        <v>88</v>
      </c>
      <c r="B26" s="1" t="s">
        <v>65</v>
      </c>
      <c r="C26" s="1" t="s">
        <v>66</v>
      </c>
      <c r="D26" s="1" t="s">
        <v>67</v>
      </c>
      <c r="E26" s="1" t="s">
        <v>89</v>
      </c>
      <c r="F26" s="1" t="s">
        <v>58</v>
      </c>
      <c r="G26" s="1" t="s">
        <v>52</v>
      </c>
      <c r="H26" s="1" t="s">
        <v>53</v>
      </c>
      <c r="I26" s="2">
        <v>80.228668125599995</v>
      </c>
      <c r="J26" s="2">
        <v>39.14</v>
      </c>
      <c r="K26" s="2">
        <f t="shared" si="8"/>
        <v>39.14</v>
      </c>
      <c r="L26" s="2">
        <f t="shared" si="9"/>
        <v>0</v>
      </c>
      <c r="P26" s="6">
        <v>29.89</v>
      </c>
      <c r="Q26" s="5">
        <v>41364.524999999987</v>
      </c>
      <c r="R26" s="7">
        <v>9.25</v>
      </c>
      <c r="S26" s="5">
        <v>8398.3950000000004</v>
      </c>
      <c r="AL26" s="5" t="str">
        <f t="shared" si="10"/>
        <v/>
      </c>
      <c r="AN26" s="5" t="str">
        <f t="shared" si="11"/>
        <v/>
      </c>
      <c r="AP26" s="5" t="str">
        <f t="shared" si="12"/>
        <v/>
      </c>
      <c r="AS26" s="5">
        <f t="shared" si="13"/>
        <v>49762.919999999984</v>
      </c>
      <c r="AT26" s="11">
        <f t="shared" si="6"/>
        <v>4.5007236210842825</v>
      </c>
      <c r="AU26" s="5">
        <f t="shared" si="14"/>
        <v>4500.7236210842821</v>
      </c>
    </row>
    <row r="27" spans="1:47" x14ac:dyDescent="0.3">
      <c r="A27" s="1" t="s">
        <v>90</v>
      </c>
      <c r="B27" s="1" t="s">
        <v>91</v>
      </c>
      <c r="C27" s="1" t="s">
        <v>92</v>
      </c>
      <c r="D27" s="1" t="s">
        <v>67</v>
      </c>
      <c r="E27" s="1" t="s">
        <v>59</v>
      </c>
      <c r="F27" s="1" t="s">
        <v>93</v>
      </c>
      <c r="G27" s="1" t="s">
        <v>52</v>
      </c>
      <c r="H27" s="1" t="s">
        <v>53</v>
      </c>
      <c r="I27" s="2">
        <v>192.48241771299999</v>
      </c>
      <c r="J27" s="2">
        <v>38.5</v>
      </c>
      <c r="K27" s="2">
        <f t="shared" si="8"/>
        <v>12.360000000000001</v>
      </c>
      <c r="L27" s="2">
        <f t="shared" si="9"/>
        <v>0</v>
      </c>
      <c r="N27" s="4">
        <v>2.81</v>
      </c>
      <c r="O27" s="5">
        <v>3636.14</v>
      </c>
      <c r="P27" s="6">
        <v>9.5500000000000007</v>
      </c>
      <c r="Q27" s="5">
        <v>11278.55</v>
      </c>
      <c r="AL27" s="5" t="str">
        <f t="shared" si="10"/>
        <v/>
      </c>
      <c r="AN27" s="5" t="str">
        <f t="shared" si="11"/>
        <v/>
      </c>
      <c r="AP27" s="5" t="str">
        <f t="shared" si="12"/>
        <v/>
      </c>
      <c r="AS27" s="5">
        <f t="shared" si="13"/>
        <v>14914.689999999999</v>
      </c>
      <c r="AT27" s="11">
        <f t="shared" si="6"/>
        <v>1.3489340574096045</v>
      </c>
      <c r="AU27" s="5">
        <f t="shared" si="14"/>
        <v>1348.9340574096043</v>
      </c>
    </row>
    <row r="28" spans="1:47" x14ac:dyDescent="0.3">
      <c r="A28" s="1" t="s">
        <v>94</v>
      </c>
      <c r="B28" s="1" t="s">
        <v>95</v>
      </c>
      <c r="C28" s="1" t="s">
        <v>96</v>
      </c>
      <c r="D28" s="1" t="s">
        <v>97</v>
      </c>
      <c r="E28" s="1" t="s">
        <v>60</v>
      </c>
      <c r="F28" s="1" t="s">
        <v>93</v>
      </c>
      <c r="G28" s="1" t="s">
        <v>52</v>
      </c>
      <c r="H28" s="1" t="s">
        <v>53</v>
      </c>
      <c r="I28" s="2">
        <v>152.15319166099999</v>
      </c>
      <c r="J28" s="2">
        <v>40.35</v>
      </c>
      <c r="K28" s="2">
        <f t="shared" si="8"/>
        <v>1.1499999999999999</v>
      </c>
      <c r="L28" s="2">
        <f t="shared" si="9"/>
        <v>0</v>
      </c>
      <c r="N28" s="4">
        <v>0.88</v>
      </c>
      <c r="O28" s="5">
        <v>1138.72</v>
      </c>
      <c r="P28" s="6">
        <v>0.27</v>
      </c>
      <c r="Q28" s="5">
        <v>318.87</v>
      </c>
      <c r="AL28" s="5" t="str">
        <f t="shared" si="10"/>
        <v/>
      </c>
      <c r="AN28" s="5" t="str">
        <f t="shared" si="11"/>
        <v/>
      </c>
      <c r="AP28" s="5" t="str">
        <f t="shared" si="12"/>
        <v/>
      </c>
      <c r="AS28" s="5">
        <f t="shared" si="13"/>
        <v>1457.5900000000001</v>
      </c>
      <c r="AT28" s="11">
        <f t="shared" si="6"/>
        <v>0.13182927655483725</v>
      </c>
      <c r="AU28" s="5">
        <f t="shared" si="14"/>
        <v>131.82927655483726</v>
      </c>
    </row>
    <row r="29" spans="1:47" x14ac:dyDescent="0.3">
      <c r="A29" s="1" t="s">
        <v>94</v>
      </c>
      <c r="B29" s="1" t="s">
        <v>95</v>
      </c>
      <c r="C29" s="1" t="s">
        <v>96</v>
      </c>
      <c r="D29" s="1" t="s">
        <v>97</v>
      </c>
      <c r="E29" s="1" t="s">
        <v>61</v>
      </c>
      <c r="F29" s="1" t="s">
        <v>93</v>
      </c>
      <c r="G29" s="1" t="s">
        <v>52</v>
      </c>
      <c r="H29" s="1" t="s">
        <v>53</v>
      </c>
      <c r="I29" s="2">
        <v>152.15319166099999</v>
      </c>
      <c r="J29" s="2">
        <v>37.51</v>
      </c>
      <c r="K29" s="2">
        <f t="shared" si="8"/>
        <v>5.59</v>
      </c>
      <c r="L29" s="2">
        <f t="shared" si="9"/>
        <v>0</v>
      </c>
      <c r="N29" s="4">
        <v>0.08</v>
      </c>
      <c r="O29" s="5">
        <v>103.52</v>
      </c>
      <c r="P29" s="6">
        <v>5.51</v>
      </c>
      <c r="Q29" s="5">
        <v>8131.1850000000004</v>
      </c>
      <c r="AL29" s="5" t="str">
        <f t="shared" si="10"/>
        <v/>
      </c>
      <c r="AN29" s="5" t="str">
        <f t="shared" si="11"/>
        <v/>
      </c>
      <c r="AP29" s="5" t="str">
        <f t="shared" si="12"/>
        <v/>
      </c>
      <c r="AS29" s="5">
        <f t="shared" si="13"/>
        <v>8234.7049999999999</v>
      </c>
      <c r="AT29" s="11">
        <f t="shared" si="6"/>
        <v>0.74477404674325487</v>
      </c>
      <c r="AU29" s="5">
        <f t="shared" si="14"/>
        <v>744.77404674325487</v>
      </c>
    </row>
    <row r="30" spans="1:47" x14ac:dyDescent="0.3">
      <c r="A30" s="1" t="s">
        <v>98</v>
      </c>
      <c r="B30" s="1" t="s">
        <v>99</v>
      </c>
      <c r="C30" s="1" t="s">
        <v>86</v>
      </c>
      <c r="D30" s="1" t="s">
        <v>67</v>
      </c>
      <c r="E30" s="1" t="s">
        <v>78</v>
      </c>
      <c r="F30" s="1" t="s">
        <v>62</v>
      </c>
      <c r="G30" s="1" t="s">
        <v>52</v>
      </c>
      <c r="H30" s="1" t="s">
        <v>53</v>
      </c>
      <c r="I30" s="2">
        <v>159.58069826299999</v>
      </c>
      <c r="J30" s="2">
        <v>38.770000000000003</v>
      </c>
      <c r="K30" s="2">
        <f t="shared" si="8"/>
        <v>4.66</v>
      </c>
      <c r="L30" s="2">
        <f t="shared" si="9"/>
        <v>0</v>
      </c>
      <c r="P30" s="6">
        <v>2.87</v>
      </c>
      <c r="Q30" s="5">
        <v>4059.6875</v>
      </c>
      <c r="R30" s="7">
        <v>1.79</v>
      </c>
      <c r="S30" s="5">
        <v>1882.4737500000001</v>
      </c>
      <c r="AL30" s="5" t="str">
        <f t="shared" si="10"/>
        <v/>
      </c>
      <c r="AN30" s="5" t="str">
        <f t="shared" si="11"/>
        <v/>
      </c>
      <c r="AP30" s="5" t="str">
        <f t="shared" si="12"/>
        <v/>
      </c>
      <c r="AS30" s="5">
        <f t="shared" si="13"/>
        <v>5942.1612500000001</v>
      </c>
      <c r="AT30" s="11">
        <f t="shared" si="6"/>
        <v>0.53742878227738067</v>
      </c>
      <c r="AU30" s="5">
        <f t="shared" si="14"/>
        <v>537.42878227738072</v>
      </c>
    </row>
    <row r="31" spans="1:47" x14ac:dyDescent="0.3">
      <c r="A31" s="1" t="s">
        <v>98</v>
      </c>
      <c r="B31" s="1" t="s">
        <v>99</v>
      </c>
      <c r="C31" s="1" t="s">
        <v>86</v>
      </c>
      <c r="D31" s="1" t="s">
        <v>67</v>
      </c>
      <c r="E31" s="1" t="s">
        <v>57</v>
      </c>
      <c r="F31" s="1" t="s">
        <v>62</v>
      </c>
      <c r="G31" s="1" t="s">
        <v>52</v>
      </c>
      <c r="H31" s="1" t="s">
        <v>53</v>
      </c>
      <c r="I31" s="2">
        <v>159.58069826299999</v>
      </c>
      <c r="J31" s="2">
        <v>38.07</v>
      </c>
      <c r="K31" s="2">
        <f t="shared" si="8"/>
        <v>7.11</v>
      </c>
      <c r="L31" s="2">
        <f t="shared" si="9"/>
        <v>0</v>
      </c>
      <c r="P31" s="6">
        <v>4.9800000000000004</v>
      </c>
      <c r="Q31" s="5">
        <v>6483.6900000000014</v>
      </c>
      <c r="R31" s="7">
        <v>2.13</v>
      </c>
      <c r="S31" s="5">
        <v>1969.32375</v>
      </c>
      <c r="AL31" s="5" t="str">
        <f t="shared" si="10"/>
        <v/>
      </c>
      <c r="AN31" s="5" t="str">
        <f t="shared" si="11"/>
        <v/>
      </c>
      <c r="AP31" s="5" t="str">
        <f t="shared" si="12"/>
        <v/>
      </c>
      <c r="AS31" s="5">
        <f t="shared" si="13"/>
        <v>8453.0137500000019</v>
      </c>
      <c r="AT31" s="11">
        <f t="shared" si="6"/>
        <v>0.76451861454221826</v>
      </c>
      <c r="AU31" s="5">
        <f t="shared" si="14"/>
        <v>764.5186145422183</v>
      </c>
    </row>
    <row r="32" spans="1:47" x14ac:dyDescent="0.3">
      <c r="A32" s="1" t="s">
        <v>100</v>
      </c>
      <c r="B32" s="1" t="s">
        <v>65</v>
      </c>
      <c r="C32" s="1" t="s">
        <v>66</v>
      </c>
      <c r="D32" s="1" t="s">
        <v>67</v>
      </c>
      <c r="E32" s="1" t="s">
        <v>50</v>
      </c>
      <c r="F32" s="1" t="s">
        <v>62</v>
      </c>
      <c r="G32" s="1" t="s">
        <v>52</v>
      </c>
      <c r="H32" s="1" t="s">
        <v>53</v>
      </c>
      <c r="I32" s="2">
        <v>156.286623945</v>
      </c>
      <c r="J32" s="2">
        <v>36.369999999999997</v>
      </c>
      <c r="K32" s="2">
        <f t="shared" si="8"/>
        <v>18.100000000000001</v>
      </c>
      <c r="L32" s="2">
        <f t="shared" si="9"/>
        <v>0</v>
      </c>
      <c r="P32" s="6">
        <v>10.9</v>
      </c>
      <c r="Q32" s="5">
        <v>16091.125</v>
      </c>
      <c r="R32" s="7">
        <v>7.2</v>
      </c>
      <c r="S32" s="5">
        <v>7816.5</v>
      </c>
      <c r="AL32" s="5" t="str">
        <f t="shared" si="10"/>
        <v/>
      </c>
      <c r="AN32" s="5" t="str">
        <f t="shared" si="11"/>
        <v/>
      </c>
      <c r="AP32" s="5" t="str">
        <f t="shared" si="12"/>
        <v/>
      </c>
      <c r="AS32" s="5">
        <f t="shared" si="13"/>
        <v>23907.625</v>
      </c>
      <c r="AT32" s="11">
        <f t="shared" si="6"/>
        <v>2.1622849415091627</v>
      </c>
      <c r="AU32" s="5">
        <f t="shared" si="14"/>
        <v>2162.2849415091628</v>
      </c>
    </row>
    <row r="33" spans="1:47" x14ac:dyDescent="0.3">
      <c r="A33" s="1" t="s">
        <v>100</v>
      </c>
      <c r="B33" s="1" t="s">
        <v>65</v>
      </c>
      <c r="C33" s="1" t="s">
        <v>66</v>
      </c>
      <c r="D33" s="1" t="s">
        <v>67</v>
      </c>
      <c r="E33" s="1" t="s">
        <v>68</v>
      </c>
      <c r="F33" s="1" t="s">
        <v>62</v>
      </c>
      <c r="G33" s="1" t="s">
        <v>52</v>
      </c>
      <c r="H33" s="1" t="s">
        <v>53</v>
      </c>
      <c r="I33" s="2">
        <v>156.286623945</v>
      </c>
      <c r="J33" s="2">
        <v>38.479999999999997</v>
      </c>
      <c r="K33" s="2">
        <f t="shared" si="8"/>
        <v>16</v>
      </c>
      <c r="L33" s="2">
        <f t="shared" si="9"/>
        <v>0</v>
      </c>
      <c r="P33" s="6">
        <v>12.62</v>
      </c>
      <c r="Q33" s="5">
        <v>18453.125</v>
      </c>
      <c r="R33" s="7">
        <v>3.38</v>
      </c>
      <c r="S33" s="5">
        <v>3625.9875000000002</v>
      </c>
      <c r="AL33" s="5" t="str">
        <f t="shared" si="10"/>
        <v/>
      </c>
      <c r="AN33" s="5" t="str">
        <f t="shared" si="11"/>
        <v/>
      </c>
      <c r="AP33" s="5" t="str">
        <f t="shared" si="12"/>
        <v/>
      </c>
      <c r="AS33" s="5">
        <f t="shared" si="13"/>
        <v>22079.112499999999</v>
      </c>
      <c r="AT33" s="11">
        <f t="shared" si="6"/>
        <v>1.9969082031626613</v>
      </c>
      <c r="AU33" s="5">
        <f t="shared" si="14"/>
        <v>1996.9082031626613</v>
      </c>
    </row>
    <row r="34" spans="1:47" x14ac:dyDescent="0.3">
      <c r="A34" s="1" t="s">
        <v>101</v>
      </c>
      <c r="B34" s="1" t="s">
        <v>102</v>
      </c>
      <c r="C34" s="1" t="s">
        <v>103</v>
      </c>
      <c r="D34" s="1" t="s">
        <v>67</v>
      </c>
      <c r="E34" s="1" t="s">
        <v>78</v>
      </c>
      <c r="F34" s="1" t="s">
        <v>63</v>
      </c>
      <c r="G34" s="1" t="s">
        <v>52</v>
      </c>
      <c r="H34" s="1" t="s">
        <v>53</v>
      </c>
      <c r="I34" s="2">
        <v>79.540591587500003</v>
      </c>
      <c r="J34" s="2">
        <v>38.78</v>
      </c>
      <c r="K34" s="2">
        <f t="shared" si="8"/>
        <v>0.3</v>
      </c>
      <c r="L34" s="2">
        <f t="shared" si="9"/>
        <v>0</v>
      </c>
      <c r="P34" s="6">
        <v>0.3</v>
      </c>
      <c r="Q34" s="5">
        <v>354.3</v>
      </c>
      <c r="AL34" s="5" t="str">
        <f t="shared" si="10"/>
        <v/>
      </c>
      <c r="AN34" s="5" t="str">
        <f t="shared" si="11"/>
        <v/>
      </c>
      <c r="AP34" s="5" t="str">
        <f t="shared" si="12"/>
        <v/>
      </c>
      <c r="AS34" s="5">
        <f t="shared" si="13"/>
        <v>354.3</v>
      </c>
      <c r="AT34" s="11">
        <f t="shared" si="6"/>
        <v>3.2044067730554432E-2</v>
      </c>
      <c r="AU34" s="5">
        <f t="shared" si="14"/>
        <v>32.044067730554431</v>
      </c>
    </row>
    <row r="35" spans="1:47" x14ac:dyDescent="0.3">
      <c r="A35" s="1" t="s">
        <v>104</v>
      </c>
      <c r="B35" s="1" t="s">
        <v>105</v>
      </c>
      <c r="C35" s="1" t="s">
        <v>106</v>
      </c>
      <c r="D35" s="1" t="s">
        <v>107</v>
      </c>
      <c r="E35" s="1" t="s">
        <v>79</v>
      </c>
      <c r="F35" s="1" t="s">
        <v>63</v>
      </c>
      <c r="G35" s="1" t="s">
        <v>52</v>
      </c>
      <c r="H35" s="1" t="s">
        <v>53</v>
      </c>
      <c r="I35" s="2">
        <v>79.418854103100003</v>
      </c>
      <c r="J35" s="2">
        <v>39.67</v>
      </c>
      <c r="K35" s="2">
        <f t="shared" si="8"/>
        <v>0.35</v>
      </c>
      <c r="L35" s="2">
        <f t="shared" si="9"/>
        <v>0</v>
      </c>
      <c r="P35" s="6">
        <v>0.35</v>
      </c>
      <c r="Q35" s="5">
        <v>413.35</v>
      </c>
      <c r="AL35" s="5" t="str">
        <f t="shared" si="10"/>
        <v/>
      </c>
      <c r="AN35" s="5" t="str">
        <f t="shared" si="11"/>
        <v/>
      </c>
      <c r="AP35" s="5" t="str">
        <f t="shared" si="12"/>
        <v/>
      </c>
      <c r="AS35" s="5">
        <f t="shared" si="13"/>
        <v>413.35</v>
      </c>
      <c r="AT35" s="11">
        <f t="shared" si="6"/>
        <v>3.7384745685646835E-2</v>
      </c>
      <c r="AU35" s="5">
        <f t="shared" si="14"/>
        <v>37.384745685646834</v>
      </c>
    </row>
    <row r="36" spans="1:47" x14ac:dyDescent="0.3">
      <c r="A36" s="1" t="s">
        <v>108</v>
      </c>
      <c r="B36" s="1" t="s">
        <v>109</v>
      </c>
      <c r="C36" s="1" t="s">
        <v>110</v>
      </c>
      <c r="D36" s="1" t="s">
        <v>111</v>
      </c>
      <c r="E36" s="1" t="s">
        <v>50</v>
      </c>
      <c r="F36" s="1" t="s">
        <v>63</v>
      </c>
      <c r="G36" s="1" t="s">
        <v>52</v>
      </c>
      <c r="H36" s="1" t="s">
        <v>53</v>
      </c>
      <c r="I36" s="2">
        <v>224.412544199</v>
      </c>
      <c r="J36" s="2">
        <v>38</v>
      </c>
      <c r="K36" s="2">
        <f t="shared" si="8"/>
        <v>33.489999999999995</v>
      </c>
      <c r="L36" s="2">
        <f t="shared" si="9"/>
        <v>0</v>
      </c>
      <c r="P36" s="6">
        <v>28.31</v>
      </c>
      <c r="Q36" s="5">
        <v>33434.109999999993</v>
      </c>
      <c r="R36" s="7">
        <v>5.18</v>
      </c>
      <c r="S36" s="5">
        <v>4498.83</v>
      </c>
      <c r="AL36" s="5" t="str">
        <f t="shared" si="10"/>
        <v/>
      </c>
      <c r="AN36" s="5" t="str">
        <f t="shared" si="11"/>
        <v/>
      </c>
      <c r="AP36" s="5" t="str">
        <f t="shared" si="12"/>
        <v/>
      </c>
      <c r="AS36" s="5">
        <f t="shared" si="13"/>
        <v>37932.939999999995</v>
      </c>
      <c r="AT36" s="11">
        <f t="shared" si="6"/>
        <v>3.4307809725629612</v>
      </c>
      <c r="AU36" s="5">
        <f t="shared" si="14"/>
        <v>3430.7809725629613</v>
      </c>
    </row>
    <row r="37" spans="1:47" x14ac:dyDescent="0.3">
      <c r="A37" s="1" t="s">
        <v>108</v>
      </c>
      <c r="B37" s="1" t="s">
        <v>109</v>
      </c>
      <c r="C37" s="1" t="s">
        <v>110</v>
      </c>
      <c r="D37" s="1" t="s">
        <v>111</v>
      </c>
      <c r="E37" s="1" t="s">
        <v>68</v>
      </c>
      <c r="F37" s="1" t="s">
        <v>63</v>
      </c>
      <c r="G37" s="1" t="s">
        <v>52</v>
      </c>
      <c r="H37" s="1" t="s">
        <v>53</v>
      </c>
      <c r="I37" s="2">
        <v>224.412544199</v>
      </c>
      <c r="J37" s="2">
        <v>23.87</v>
      </c>
      <c r="K37" s="2">
        <f t="shared" si="8"/>
        <v>22.31</v>
      </c>
      <c r="L37" s="2">
        <f t="shared" si="9"/>
        <v>0</v>
      </c>
      <c r="P37" s="6">
        <v>18.55</v>
      </c>
      <c r="Q37" s="5">
        <v>21907.55</v>
      </c>
      <c r="R37" s="7">
        <v>3.2</v>
      </c>
      <c r="S37" s="5">
        <v>2779.2</v>
      </c>
      <c r="Z37" s="9">
        <v>0.4</v>
      </c>
      <c r="AA37" s="5">
        <v>41.688000000000002</v>
      </c>
      <c r="AB37" s="10">
        <v>0.16</v>
      </c>
      <c r="AC37" s="5">
        <v>15.007999999999999</v>
      </c>
      <c r="AL37" s="5" t="str">
        <f t="shared" si="10"/>
        <v/>
      </c>
      <c r="AN37" s="5" t="str">
        <f t="shared" si="11"/>
        <v/>
      </c>
      <c r="AP37" s="5" t="str">
        <f t="shared" si="12"/>
        <v/>
      </c>
      <c r="AS37" s="5">
        <f t="shared" si="13"/>
        <v>24743.446</v>
      </c>
      <c r="AT37" s="11">
        <f t="shared" si="6"/>
        <v>2.2378793663881345</v>
      </c>
      <c r="AU37" s="5">
        <f t="shared" si="14"/>
        <v>2237.8793663881343</v>
      </c>
    </row>
    <row r="38" spans="1:47" x14ac:dyDescent="0.3">
      <c r="A38" s="1" t="s">
        <v>108</v>
      </c>
      <c r="B38" s="1" t="s">
        <v>109</v>
      </c>
      <c r="C38" s="1" t="s">
        <v>110</v>
      </c>
      <c r="D38" s="1" t="s">
        <v>111</v>
      </c>
      <c r="E38" s="1" t="s">
        <v>69</v>
      </c>
      <c r="F38" s="1" t="s">
        <v>63</v>
      </c>
      <c r="G38" s="1" t="s">
        <v>52</v>
      </c>
      <c r="H38" s="1" t="s">
        <v>53</v>
      </c>
      <c r="I38" s="2">
        <v>224.412544199</v>
      </c>
      <c r="J38" s="2">
        <v>39.75</v>
      </c>
      <c r="K38" s="2">
        <f t="shared" si="8"/>
        <v>14.69</v>
      </c>
      <c r="L38" s="2">
        <f t="shared" si="9"/>
        <v>0</v>
      </c>
      <c r="P38" s="6">
        <v>9.2899999999999991</v>
      </c>
      <c r="Q38" s="5">
        <v>10971.49</v>
      </c>
      <c r="R38" s="7">
        <v>5.4</v>
      </c>
      <c r="S38" s="5">
        <v>4689.8999999999996</v>
      </c>
      <c r="AL38" s="5" t="str">
        <f t="shared" si="10"/>
        <v/>
      </c>
      <c r="AN38" s="5" t="str">
        <f t="shared" si="11"/>
        <v/>
      </c>
      <c r="AP38" s="5" t="str">
        <f t="shared" si="12"/>
        <v/>
      </c>
      <c r="AS38" s="5">
        <f t="shared" si="13"/>
        <v>15661.39</v>
      </c>
      <c r="AT38" s="11">
        <f t="shared" si="6"/>
        <v>1.4164680833040582</v>
      </c>
      <c r="AU38" s="5">
        <f t="shared" si="14"/>
        <v>1416.4680833040582</v>
      </c>
    </row>
    <row r="39" spans="1:47" x14ac:dyDescent="0.3">
      <c r="A39" s="1" t="s">
        <v>108</v>
      </c>
      <c r="B39" s="1" t="s">
        <v>109</v>
      </c>
      <c r="C39" s="1" t="s">
        <v>110</v>
      </c>
      <c r="D39" s="1" t="s">
        <v>111</v>
      </c>
      <c r="E39" s="1" t="s">
        <v>54</v>
      </c>
      <c r="F39" s="1" t="s">
        <v>63</v>
      </c>
      <c r="G39" s="1" t="s">
        <v>52</v>
      </c>
      <c r="H39" s="1" t="s">
        <v>53</v>
      </c>
      <c r="I39" s="2">
        <v>224.412544199</v>
      </c>
      <c r="J39" s="2">
        <v>38.909999999999997</v>
      </c>
      <c r="K39" s="2">
        <f t="shared" si="8"/>
        <v>6.91</v>
      </c>
      <c r="L39" s="2">
        <f t="shared" si="9"/>
        <v>0</v>
      </c>
      <c r="P39" s="6">
        <v>0.71</v>
      </c>
      <c r="Q39" s="5">
        <v>838.51</v>
      </c>
      <c r="R39" s="7">
        <v>6.2</v>
      </c>
      <c r="S39" s="5">
        <v>5384.7</v>
      </c>
      <c r="AL39" s="5" t="str">
        <f t="shared" si="10"/>
        <v/>
      </c>
      <c r="AN39" s="5" t="str">
        <f t="shared" si="11"/>
        <v/>
      </c>
      <c r="AP39" s="5" t="str">
        <f t="shared" si="12"/>
        <v/>
      </c>
      <c r="AS39" s="5">
        <f t="shared" si="13"/>
        <v>6223.21</v>
      </c>
      <c r="AT39" s="11">
        <f t="shared" si="6"/>
        <v>0.56284776387655555</v>
      </c>
      <c r="AU39" s="5">
        <f t="shared" si="14"/>
        <v>562.84776387655563</v>
      </c>
    </row>
    <row r="40" spans="1:47" x14ac:dyDescent="0.3">
      <c r="A40" s="1" t="s">
        <v>112</v>
      </c>
      <c r="B40" s="1" t="s">
        <v>113</v>
      </c>
      <c r="C40" s="1" t="s">
        <v>66</v>
      </c>
      <c r="D40" s="1" t="s">
        <v>67</v>
      </c>
      <c r="E40" s="1" t="s">
        <v>68</v>
      </c>
      <c r="F40" s="1" t="s">
        <v>63</v>
      </c>
      <c r="G40" s="1" t="s">
        <v>52</v>
      </c>
      <c r="H40" s="1" t="s">
        <v>53</v>
      </c>
      <c r="I40" s="2">
        <v>15.6593861292</v>
      </c>
      <c r="J40" s="2">
        <v>14.95</v>
      </c>
      <c r="K40" s="2">
        <f t="shared" si="8"/>
        <v>6.4399999999999995</v>
      </c>
      <c r="L40" s="2">
        <f t="shared" si="9"/>
        <v>0</v>
      </c>
      <c r="P40" s="6">
        <v>0.11</v>
      </c>
      <c r="Q40" s="5">
        <v>129.91</v>
      </c>
      <c r="Z40" s="9">
        <v>2.86</v>
      </c>
      <c r="AA40" s="5">
        <v>298.06920000000002</v>
      </c>
      <c r="AB40" s="10">
        <v>3.47</v>
      </c>
      <c r="AC40" s="5">
        <v>325.48599999999999</v>
      </c>
      <c r="AL40" s="5" t="str">
        <f t="shared" si="10"/>
        <v/>
      </c>
      <c r="AN40" s="5" t="str">
        <f t="shared" si="11"/>
        <v/>
      </c>
      <c r="AP40" s="5" t="str">
        <f t="shared" si="12"/>
        <v/>
      </c>
      <c r="AS40" s="5">
        <f t="shared" si="13"/>
        <v>753.46519999999998</v>
      </c>
      <c r="AT40" s="11">
        <f t="shared" si="6"/>
        <v>6.8145893032502791E-2</v>
      </c>
      <c r="AU40" s="5">
        <f t="shared" si="14"/>
        <v>68.145893032502784</v>
      </c>
    </row>
    <row r="41" spans="1:47" x14ac:dyDescent="0.3">
      <c r="B41" s="29" t="s">
        <v>118</v>
      </c>
    </row>
    <row r="42" spans="1:47" x14ac:dyDescent="0.3">
      <c r="B42" s="1" t="s">
        <v>116</v>
      </c>
      <c r="C42" s="1" t="s">
        <v>120</v>
      </c>
      <c r="D42" s="1" t="s">
        <v>121</v>
      </c>
      <c r="K42" s="2">
        <f t="shared" ref="K42" si="15">SUM(N42,P42,R42,T42,V42,X42,Z42,AB42,AE42,AG42,AI42)</f>
        <v>10.74</v>
      </c>
      <c r="L42" s="2">
        <f t="shared" ref="L42" si="16">SUM(M42,AD42,AK42,AM42,AO42,AQ42,AR42)</f>
        <v>0</v>
      </c>
      <c r="AG42" s="9">
        <v>10.74</v>
      </c>
      <c r="AH42" s="5">
        <v>10957.32</v>
      </c>
      <c r="AL42" s="5" t="str">
        <f t="shared" ref="AL42" si="17">IF(AK42&gt;0,AK42*$AL$1,"")</f>
        <v/>
      </c>
      <c r="AN42" s="5" t="str">
        <f t="shared" ref="AN42" si="18">IF(AM42&gt;0,AM42*$AN$1,"")</f>
        <v/>
      </c>
      <c r="AP42" s="5" t="str">
        <f t="shared" ref="AP42" si="19">IF(AO42&gt;0,AO42*$AP$1,"")</f>
        <v/>
      </c>
      <c r="AS42" s="5">
        <f t="shared" ref="AS42" si="20">SUM(O42,Q42,S42,U42,W42,Y42,AA42,AC42,AF42,AH42,AJ42)</f>
        <v>10957.32</v>
      </c>
      <c r="AT42" s="11">
        <f>(AS42/$AS$47)*100</f>
        <v>0.99101638223358357</v>
      </c>
      <c r="AU42" s="5">
        <f t="shared" ref="AU42" si="21">(AT42/100)*$AU$1</f>
        <v>991.01638223358361</v>
      </c>
    </row>
    <row r="43" spans="1:47" x14ac:dyDescent="0.3">
      <c r="B43" s="29" t="s">
        <v>119</v>
      </c>
    </row>
    <row r="44" spans="1:47" x14ac:dyDescent="0.3">
      <c r="B44" s="1" t="s">
        <v>114</v>
      </c>
      <c r="C44" s="1" t="s">
        <v>123</v>
      </c>
      <c r="D44" s="1" t="s">
        <v>122</v>
      </c>
      <c r="K44" s="2">
        <f t="shared" si="8"/>
        <v>11.28</v>
      </c>
      <c r="L44" s="2">
        <f t="shared" si="9"/>
        <v>0</v>
      </c>
      <c r="AG44" s="9">
        <v>11.28</v>
      </c>
      <c r="AH44" s="5">
        <v>12339.09</v>
      </c>
      <c r="AL44" s="5" t="str">
        <f t="shared" ref="AL44:AL45" si="22">IF(AK44&gt;0,AK44*$AL$1,"")</f>
        <v/>
      </c>
      <c r="AN44" s="5" t="str">
        <f t="shared" ref="AN44:AN45" si="23">IF(AM44&gt;0,AM44*$AN$1,"")</f>
        <v/>
      </c>
      <c r="AP44" s="5" t="str">
        <f t="shared" ref="AP44:AP45" si="24">IF(AO44&gt;0,AO44*$AP$1,"")</f>
        <v/>
      </c>
      <c r="AS44" s="5">
        <f t="shared" si="13"/>
        <v>12339.09</v>
      </c>
      <c r="AT44" s="11">
        <f>(AS44/$AS$47)*100</f>
        <v>1.115988246382746</v>
      </c>
      <c r="AU44" s="5">
        <f t="shared" ref="AU44:AU45" si="25">(AT44/100)*$AU$1</f>
        <v>1115.988246382746</v>
      </c>
    </row>
    <row r="45" spans="1:47" x14ac:dyDescent="0.3">
      <c r="B45" s="1" t="s">
        <v>115</v>
      </c>
      <c r="C45" s="1" t="s">
        <v>123</v>
      </c>
      <c r="D45" s="1" t="s">
        <v>122</v>
      </c>
      <c r="K45" s="2">
        <f t="shared" si="8"/>
        <v>3.79</v>
      </c>
      <c r="L45" s="2">
        <f t="shared" si="9"/>
        <v>0</v>
      </c>
      <c r="AG45" s="9">
        <v>3.79</v>
      </c>
      <c r="AH45" s="5">
        <v>3580.79</v>
      </c>
      <c r="AL45" s="5" t="str">
        <f t="shared" si="22"/>
        <v/>
      </c>
      <c r="AN45" s="5" t="str">
        <f t="shared" si="23"/>
        <v/>
      </c>
      <c r="AP45" s="5" t="str">
        <f t="shared" si="24"/>
        <v/>
      </c>
      <c r="AS45" s="5">
        <f t="shared" si="13"/>
        <v>3580.79</v>
      </c>
      <c r="AT45" s="11">
        <f>(AS45/$AS$47)*100</f>
        <v>0.32385853031016654</v>
      </c>
      <c r="AU45" s="5">
        <f t="shared" si="25"/>
        <v>323.85853031016654</v>
      </c>
    </row>
    <row r="46" spans="1:47" ht="15" thickBot="1" x14ac:dyDescent="0.35">
      <c r="B46" s="1" t="s">
        <v>49</v>
      </c>
      <c r="C46" s="1" t="s">
        <v>123</v>
      </c>
      <c r="D46" s="1" t="s">
        <v>122</v>
      </c>
      <c r="K46" s="2">
        <f t="shared" ref="K46" si="26">SUM(N46,P46,R46,T46,V46,X46,Z46,AB46,AE46,AG46,AI46)</f>
        <v>8.59</v>
      </c>
      <c r="L46" s="2">
        <f t="shared" ref="L46" si="27">SUM(M46,AD46,AK46,AM46,AO46,AQ46,AR46)</f>
        <v>0</v>
      </c>
      <c r="AG46" s="9">
        <v>8.59</v>
      </c>
      <c r="AH46" s="5">
        <v>8115.83</v>
      </c>
      <c r="AL46" s="5" t="str">
        <f t="shared" ref="AL46" si="28">IF(AK46&gt;0,AK46*$AL$1,"")</f>
        <v/>
      </c>
      <c r="AN46" s="5" t="str">
        <f t="shared" ref="AN46" si="29">IF(AM46&gt;0,AM46*$AN$1,"")</f>
        <v/>
      </c>
      <c r="AP46" s="5" t="str">
        <f t="shared" ref="AP46" si="30">IF(AO46&gt;0,AO46*$AP$1,"")</f>
        <v/>
      </c>
      <c r="AS46" s="5">
        <f t="shared" ref="AS46" si="31">SUM(O46,Q46,S46,U46,W46,Y46,AA46,AC46,AF46,AH46,AJ46)</f>
        <v>8115.83</v>
      </c>
      <c r="AT46" s="11">
        <f>(AS46/$AS$47)*100</f>
        <v>0.73402259726126329</v>
      </c>
      <c r="AU46" s="5">
        <f t="shared" ref="AU46" si="32">(AT46/100)*$AU$1</f>
        <v>734.02259726126329</v>
      </c>
    </row>
    <row r="47" spans="1:47" ht="15" thickTop="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>
        <f t="shared" ref="K47:AU47" si="33">SUM(K3:K46)</f>
        <v>1012.6</v>
      </c>
      <c r="L47" s="20">
        <f t="shared" si="33"/>
        <v>0</v>
      </c>
      <c r="M47" s="21">
        <f t="shared" si="33"/>
        <v>0</v>
      </c>
      <c r="N47" s="22">
        <f t="shared" si="33"/>
        <v>69.760000000000005</v>
      </c>
      <c r="O47" s="23">
        <f t="shared" si="33"/>
        <v>92071.335000000006</v>
      </c>
      <c r="P47" s="24">
        <f t="shared" si="33"/>
        <v>630.04999999999984</v>
      </c>
      <c r="Q47" s="23">
        <f t="shared" si="33"/>
        <v>783983.23000000021</v>
      </c>
      <c r="R47" s="25">
        <f t="shared" si="33"/>
        <v>195.81999999999996</v>
      </c>
      <c r="S47" s="23">
        <f t="shared" si="33"/>
        <v>177141.43125000002</v>
      </c>
      <c r="T47" s="26">
        <f t="shared" si="33"/>
        <v>54.69</v>
      </c>
      <c r="U47" s="23">
        <f t="shared" si="33"/>
        <v>14599.267875000001</v>
      </c>
      <c r="V47" s="20">
        <f t="shared" si="33"/>
        <v>0</v>
      </c>
      <c r="W47" s="23">
        <f t="shared" si="33"/>
        <v>0</v>
      </c>
      <c r="X47" s="20">
        <f t="shared" si="33"/>
        <v>0</v>
      </c>
      <c r="Y47" s="23">
        <f t="shared" si="33"/>
        <v>0</v>
      </c>
      <c r="Z47" s="27">
        <f t="shared" si="33"/>
        <v>14.98</v>
      </c>
      <c r="AA47" s="23">
        <f t="shared" si="33"/>
        <v>1643.8099499999998</v>
      </c>
      <c r="AB47" s="28">
        <f t="shared" si="33"/>
        <v>12.9</v>
      </c>
      <c r="AC47" s="23">
        <f t="shared" si="33"/>
        <v>1232.7665000000002</v>
      </c>
      <c r="AD47" s="20">
        <f t="shared" si="33"/>
        <v>0</v>
      </c>
      <c r="AE47" s="20">
        <f t="shared" si="33"/>
        <v>0</v>
      </c>
      <c r="AF47" s="23">
        <f t="shared" si="33"/>
        <v>0</v>
      </c>
      <c r="AG47" s="27">
        <f t="shared" si="33"/>
        <v>34.4</v>
      </c>
      <c r="AH47" s="23">
        <f t="shared" si="33"/>
        <v>34993.03</v>
      </c>
      <c r="AI47" s="20">
        <f t="shared" si="33"/>
        <v>0</v>
      </c>
      <c r="AJ47" s="23">
        <f t="shared" si="33"/>
        <v>0</v>
      </c>
      <c r="AK47" s="21">
        <f t="shared" si="33"/>
        <v>0</v>
      </c>
      <c r="AL47" s="23">
        <f t="shared" si="33"/>
        <v>0</v>
      </c>
      <c r="AM47" s="21">
        <f t="shared" si="33"/>
        <v>0</v>
      </c>
      <c r="AN47" s="23">
        <f t="shared" si="33"/>
        <v>0</v>
      </c>
      <c r="AO47" s="20">
        <f t="shared" si="33"/>
        <v>0</v>
      </c>
      <c r="AP47" s="23">
        <f t="shared" si="33"/>
        <v>0</v>
      </c>
      <c r="AQ47" s="20">
        <f t="shared" si="33"/>
        <v>0</v>
      </c>
      <c r="AR47" s="20">
        <f t="shared" si="33"/>
        <v>0</v>
      </c>
      <c r="AS47" s="23">
        <f t="shared" si="33"/>
        <v>1105664.8705750001</v>
      </c>
      <c r="AT47" s="20">
        <f t="shared" si="33"/>
        <v>99.999999999999943</v>
      </c>
      <c r="AU47" s="23">
        <f t="shared" si="33"/>
        <v>100000.00000000003</v>
      </c>
    </row>
    <row r="50" spans="2:3" x14ac:dyDescent="0.3">
      <c r="B50" s="29" t="s">
        <v>117</v>
      </c>
      <c r="C50" s="1">
        <f>SUM(K47,L47)</f>
        <v>1012.6</v>
      </c>
    </row>
  </sheetData>
  <conditionalFormatting sqref="I42:I46 J46">
    <cfRule type="notContainsText" dxfId="0" priority="10" operator="notContains" text="#########">
      <formula>ISERROR(SEARCH("#########",I42))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C725-B499-484F-8988-3A7CF083A1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169859-4F3F-4FE0-821B-50C1C654C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Derek Ebertowski</cp:lastModifiedBy>
  <dcterms:created xsi:type="dcterms:W3CDTF">2023-07-31T20:41:01Z</dcterms:created>
  <dcterms:modified xsi:type="dcterms:W3CDTF">2023-10-26T13:26:36Z</dcterms:modified>
</cp:coreProperties>
</file>