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1/JD 7/"/>
    </mc:Choice>
  </mc:AlternateContent>
  <xr:revisionPtr revIDLastSave="18" documentId="8_{FB65E5B8-7DC7-4F19-BD5D-3EC87FF4D325}" xr6:coauthVersionLast="47" xr6:coauthVersionMax="47" xr10:uidLastSave="{9C8E8ACF-F995-4563-B0F6-9D7194F9DF06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" l="1"/>
  <c r="AS56" i="1"/>
  <c r="AS55" i="1"/>
  <c r="K55" i="1" l="1"/>
  <c r="L55" i="1"/>
  <c r="L56" i="1"/>
  <c r="L60" i="1" l="1"/>
  <c r="L59" i="1"/>
  <c r="L58" i="1"/>
  <c r="AS58" i="1"/>
  <c r="AS59" i="1"/>
  <c r="AS60" i="1"/>
  <c r="K58" i="1"/>
  <c r="K60" i="1"/>
  <c r="K59" i="1"/>
  <c r="AS37" i="1" l="1"/>
  <c r="AR61" i="1"/>
  <c r="AQ61" i="1"/>
  <c r="AO61" i="1"/>
  <c r="AM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AS53" i="1"/>
  <c r="AP53" i="1"/>
  <c r="L53" i="1"/>
  <c r="K53" i="1"/>
  <c r="AS52" i="1"/>
  <c r="AP52" i="1"/>
  <c r="L52" i="1"/>
  <c r="K52" i="1"/>
  <c r="AS51" i="1"/>
  <c r="AP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P61" i="1" l="1"/>
  <c r="K61" i="1"/>
  <c r="AL61" i="1"/>
  <c r="AN61" i="1"/>
  <c r="AS61" i="1"/>
  <c r="L61" i="1"/>
  <c r="AT55" i="1" l="1"/>
  <c r="AU55" i="1" s="1"/>
  <c r="AT56" i="1"/>
  <c r="AU56" i="1" s="1"/>
  <c r="AT59" i="1"/>
  <c r="AU59" i="1" s="1"/>
  <c r="AT60" i="1"/>
  <c r="AU60" i="1" s="1"/>
  <c r="AT58" i="1"/>
  <c r="AU58" i="1" s="1"/>
  <c r="AT37" i="1"/>
  <c r="AU37" i="1" s="1"/>
  <c r="AT24" i="1"/>
  <c r="AU24" i="1" s="1"/>
  <c r="AT31" i="1"/>
  <c r="AU31" i="1" s="1"/>
  <c r="AT46" i="1"/>
  <c r="AU46" i="1" s="1"/>
  <c r="AT12" i="1"/>
  <c r="AU12" i="1" s="1"/>
  <c r="AT45" i="1"/>
  <c r="AU45" i="1" s="1"/>
  <c r="AT33" i="1"/>
  <c r="AU33" i="1" s="1"/>
  <c r="AT16" i="1"/>
  <c r="AU16" i="1" s="1"/>
  <c r="AT25" i="1"/>
  <c r="AU25" i="1" s="1"/>
  <c r="AT39" i="1"/>
  <c r="AU39" i="1" s="1"/>
  <c r="AT42" i="1"/>
  <c r="AU42" i="1" s="1"/>
  <c r="AT30" i="1"/>
  <c r="AU30" i="1" s="1"/>
  <c r="C64" i="1"/>
  <c r="AT52" i="1"/>
  <c r="AU52" i="1" s="1"/>
  <c r="AT3" i="1"/>
  <c r="AU3" i="1" s="1"/>
  <c r="AT51" i="1"/>
  <c r="AU51" i="1" s="1"/>
  <c r="AT49" i="1"/>
  <c r="AU49" i="1" s="1"/>
  <c r="AT43" i="1"/>
  <c r="AU43" i="1" s="1"/>
  <c r="AT40" i="1"/>
  <c r="AU40" i="1" s="1"/>
  <c r="AT5" i="1"/>
  <c r="AU5" i="1" s="1"/>
  <c r="AT18" i="1"/>
  <c r="AU18" i="1" s="1"/>
  <c r="AT27" i="1"/>
  <c r="AU27" i="1" s="1"/>
  <c r="AT34" i="1"/>
  <c r="AU34" i="1" s="1"/>
  <c r="AT8" i="1"/>
  <c r="AU8" i="1" s="1"/>
  <c r="AT10" i="1"/>
  <c r="AU10" i="1" s="1"/>
  <c r="AT6" i="1"/>
  <c r="AU6" i="1" s="1"/>
  <c r="AT13" i="1"/>
  <c r="AU13" i="1" s="1"/>
  <c r="AT22" i="1"/>
  <c r="AU22" i="1" s="1"/>
  <c r="AT15" i="1"/>
  <c r="AU15" i="1" s="1"/>
  <c r="AT48" i="1"/>
  <c r="AU48" i="1" s="1"/>
  <c r="AT9" i="1"/>
  <c r="AU9" i="1" s="1"/>
  <c r="AT36" i="1"/>
  <c r="AU36" i="1" s="1"/>
  <c r="AT21" i="1"/>
  <c r="AU21" i="1" s="1"/>
  <c r="AT19" i="1"/>
  <c r="AU19" i="1" s="1"/>
  <c r="AT53" i="1"/>
  <c r="AU53" i="1" s="1"/>
  <c r="AT50" i="1"/>
  <c r="AU50" i="1" s="1"/>
  <c r="AT47" i="1"/>
  <c r="AU47" i="1" s="1"/>
  <c r="AT44" i="1"/>
  <c r="AU44" i="1" s="1"/>
  <c r="AT41" i="1"/>
  <c r="AU41" i="1" s="1"/>
  <c r="AT38" i="1"/>
  <c r="AU38" i="1" s="1"/>
  <c r="AT35" i="1"/>
  <c r="AU35" i="1" s="1"/>
  <c r="AT32" i="1"/>
  <c r="AU32" i="1" s="1"/>
  <c r="AT29" i="1"/>
  <c r="AU29" i="1" s="1"/>
  <c r="AT26" i="1"/>
  <c r="AU26" i="1" s="1"/>
  <c r="AT23" i="1"/>
  <c r="AU23" i="1" s="1"/>
  <c r="AT20" i="1"/>
  <c r="AU20" i="1" s="1"/>
  <c r="AT17" i="1"/>
  <c r="AU17" i="1" s="1"/>
  <c r="AT14" i="1"/>
  <c r="AU14" i="1" s="1"/>
  <c r="AT11" i="1"/>
  <c r="AU11" i="1" s="1"/>
  <c r="AT7" i="1"/>
  <c r="AU7" i="1" s="1"/>
  <c r="AT4" i="1"/>
  <c r="AU4" i="1" s="1"/>
  <c r="AT28" i="1"/>
  <c r="AU28" i="1" s="1"/>
  <c r="AU61" i="1" l="1"/>
  <c r="AT61" i="1"/>
</calcChain>
</file>

<file path=xl/sharedStrings.xml><?xml version="1.0" encoding="utf-8"?>
<sst xmlns="http://schemas.openxmlformats.org/spreadsheetml/2006/main" count="475" uniqueCount="148">
  <si>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</si>
  <si>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</si>
  <si>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</si>
  <si>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</si>
  <si>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</si>
  <si>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</si>
  <si>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</si>
  <si>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</si>
  <si>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</si>
  <si>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</si>
  <si>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</si>
  <si>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</si>
  <si>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</si>
  <si>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</si>
  <si>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</si>
  <si>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</si>
  <si>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</si>
  <si>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</si>
  <si>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</si>
  <si>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</si>
  <si>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</si>
  <si>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</si>
  <si>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</si>
  <si>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</si>
  <si>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</si>
  <si>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</si>
  <si>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</si>
  <si>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</si>
  <si>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</si>
  <si>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</si>
  <si>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</si>
  <si>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</si>
  <si>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</si>
  <si>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</si>
  <si>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</si>
  <si>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</si>
  <si>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</si>
  <si>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</si>
  <si>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</si>
  <si>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</si>
  <si>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</si>
  <si>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</si>
  <si>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</si>
  <si>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</si>
  <si>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</si>
  <si>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</si>
  <si>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</si>
  <si>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</si>
  <si>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</si>
  <si>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18-0087-000</t>
  </si>
  <si>
    <t>NORBY/NATHAN &amp; NICOLE</t>
  </si>
  <si>
    <t>790 45TH AVENUE SW</t>
  </si>
  <si>
    <t>BENSON MN 56215</t>
  </si>
  <si>
    <t>NESW</t>
  </si>
  <si>
    <t>16</t>
  </si>
  <si>
    <t>120</t>
  </si>
  <si>
    <t>40</t>
  </si>
  <si>
    <t>SENW</t>
  </si>
  <si>
    <t>18-0087-100</t>
  </si>
  <si>
    <t>FORBORD/RANDALL C &amp; NICHOLAS R</t>
  </si>
  <si>
    <t>570 90TH STREET SW</t>
  </si>
  <si>
    <t>18-0088-000</t>
  </si>
  <si>
    <t>BONK/PAUL/REV LIVING TRUST/AND</t>
  </si>
  <si>
    <t>875 170TH AVENUE SW</t>
  </si>
  <si>
    <t>APPLETON MN 56208</t>
  </si>
  <si>
    <t>SWNW</t>
  </si>
  <si>
    <t>18-0088-100</t>
  </si>
  <si>
    <t>BONK/SHAWN &amp; KERRY</t>
  </si>
  <si>
    <t>1555 70TH STREET SW</t>
  </si>
  <si>
    <t>SWSW</t>
  </si>
  <si>
    <t>NWSW</t>
  </si>
  <si>
    <t>DANVERS MN 56231</t>
  </si>
  <si>
    <t>17</t>
  </si>
  <si>
    <t>18-0091-100</t>
  </si>
  <si>
    <t>FRETT/THOMAS &amp; NANCY</t>
  </si>
  <si>
    <t>401 E 8TH STREET #214578</t>
  </si>
  <si>
    <t>SIOUX FALLS SD 57103</t>
  </si>
  <si>
    <t>18-0093-000</t>
  </si>
  <si>
    <t>FAGEN FARMS LLP</t>
  </si>
  <si>
    <t>PO BOX D</t>
  </si>
  <si>
    <t>GRANITE FALLS MN 56241</t>
  </si>
  <si>
    <t>SESW</t>
  </si>
  <si>
    <t>18-0094-000</t>
  </si>
  <si>
    <t>VOORHEES FARMS LLC</t>
  </si>
  <si>
    <t>605 70TH AVENUE SW</t>
  </si>
  <si>
    <t>NWSE</t>
  </si>
  <si>
    <t>NESE</t>
  </si>
  <si>
    <t>SESE</t>
  </si>
  <si>
    <t>SWSE</t>
  </si>
  <si>
    <t>18-0095-000</t>
  </si>
  <si>
    <t>VOORHEES/LEONARD G/IRR TRUST &amp;</t>
  </si>
  <si>
    <t>775 70TH AVE SW</t>
  </si>
  <si>
    <t>SENE</t>
  </si>
  <si>
    <t>18</t>
  </si>
  <si>
    <t>SWNE</t>
  </si>
  <si>
    <t>18-0098-000</t>
  </si>
  <si>
    <t>GOLDEN/ADAM</t>
  </si>
  <si>
    <t>1440 OREGON AVENUE</t>
  </si>
  <si>
    <t>18-0099-000</t>
  </si>
  <si>
    <t>OLSON/SHERMAN &amp; ANNE</t>
  </si>
  <si>
    <t>740 100TH AVENUE SW</t>
  </si>
  <si>
    <t>18-0100-000</t>
  </si>
  <si>
    <t>ECKLUND/EUGENE D/FAM</t>
  </si>
  <si>
    <t>5367 MINNEHAHA AVENUE APT 402</t>
  </si>
  <si>
    <t>MINNEAPOLIS MN 55417</t>
  </si>
  <si>
    <t>NWNE</t>
  </si>
  <si>
    <t>19</t>
  </si>
  <si>
    <t>NENE</t>
  </si>
  <si>
    <t>18-0101-100</t>
  </si>
  <si>
    <t>OLSON/GERALD L &amp; MAR</t>
  </si>
  <si>
    <t>602 MARYSLAND AVENUE</t>
  </si>
  <si>
    <t>18-0102-000</t>
  </si>
  <si>
    <t>WARDIN/J ROBERT</t>
  </si>
  <si>
    <t>16306 HUNTER PLACE</t>
  </si>
  <si>
    <t>LEESBURG VA 20176</t>
  </si>
  <si>
    <t>18-0103-000</t>
  </si>
  <si>
    <t>SYLTE/ALYN &amp; DIANE</t>
  </si>
  <si>
    <t>1705 DENFIELD DR</t>
  </si>
  <si>
    <t>20</t>
  </si>
  <si>
    <t>18-0103-100</t>
  </si>
  <si>
    <t>STATE OF MINNESOTA-DNR</t>
  </si>
  <si>
    <t>TAX SPECIALIST BOX 30 500 LAFAYETTE ROAD</t>
  </si>
  <si>
    <t>18-0104-000</t>
  </si>
  <si>
    <t>18-0105-000</t>
  </si>
  <si>
    <t>O'LEARY FARMS INC./M</t>
  </si>
  <si>
    <t>875 70TH STREET SW</t>
  </si>
  <si>
    <t>18-0105-100</t>
  </si>
  <si>
    <t>KIBBLE/VERNON &amp; ISABEL</t>
  </si>
  <si>
    <t>3038 7TH ST EAST</t>
  </si>
  <si>
    <t>NWNW</t>
  </si>
  <si>
    <t>NENW</t>
  </si>
  <si>
    <t>18-0106-000</t>
  </si>
  <si>
    <t>O'LEARY FARMS INC./MICHAEL</t>
  </si>
  <si>
    <t>18-0107-000</t>
  </si>
  <si>
    <t>OLSON/KRISTEN/FARMS FLP</t>
  </si>
  <si>
    <t>18-0107-100</t>
  </si>
  <si>
    <t>60TH AVE SW</t>
  </si>
  <si>
    <t>70TH AVE SW</t>
  </si>
  <si>
    <t>85TH ST SW</t>
  </si>
  <si>
    <t>CR 6 SW</t>
  </si>
  <si>
    <t>CR 73 SW</t>
  </si>
  <si>
    <t>TOTAL WATERSHED ACRES:</t>
  </si>
  <si>
    <t>SWIFT CTY RDS</t>
  </si>
  <si>
    <t>SWENODA TWP RDS</t>
  </si>
  <si>
    <t>PO BOX 241 1635 HOBAN AVE</t>
  </si>
  <si>
    <t>660 110 STREET SW</t>
  </si>
  <si>
    <t>ST PAUL MN 55155</t>
  </si>
  <si>
    <t>WEST FARGO MN 58078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</si>
</sst>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U6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S29" sqref="AS29:AS34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0" width="17.6640625" style="2" hidden="1" customWidth="1"/>
    <col min="31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hidden="1" customWidth="1"/>
    <col min="42" max="42" width="17.6640625" style="5" hidden="1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3626.4</v>
      </c>
      <c r="AN1" s="5">
        <v>6044</v>
      </c>
      <c r="AP1" s="5" t="s">
        <v>0</v>
      </c>
      <c r="AU1" s="5" t="s">
        <v>1</v>
      </c>
    </row>
    <row r="2" spans="1:47" ht="68.099999999999994" customHeight="1" x14ac:dyDescent="0.3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hidden="1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155.07740871999999</v>
      </c>
      <c r="J3" s="2">
        <v>39.369999999999997</v>
      </c>
      <c r="K3" s="2">
        <f t="shared" ref="K3:K32" si="0">SUM(N3,P3,R3,T3,V3,X3,Z3,AB3,AE3,AG3,AI3)</f>
        <v>2.1</v>
      </c>
      <c r="L3" s="2">
        <f t="shared" ref="L3:L32" si="1">SUM(M3,AD3,AK3,AM3,AO3,AQ3,AR3)</f>
        <v>0</v>
      </c>
      <c r="P3" s="6">
        <v>0.66</v>
      </c>
      <c r="Q3" s="5">
        <v>979.6875</v>
      </c>
      <c r="R3" s="7">
        <v>0.71</v>
      </c>
      <c r="S3" s="5">
        <v>517.41250000000002</v>
      </c>
      <c r="T3" s="8">
        <v>0.35</v>
      </c>
      <c r="U3" s="5">
        <v>76.518749999999997</v>
      </c>
      <c r="AB3" s="10">
        <v>0.38</v>
      </c>
      <c r="AC3" s="5">
        <v>29.908374999999999</v>
      </c>
      <c r="AL3" s="5" t="str">
        <f t="shared" ref="AL3:AL33" si="2">IF(AK3&gt;0,AK3*$AL$1,"")</f>
        <v/>
      </c>
      <c r="AN3" s="5" t="str">
        <f t="shared" ref="AN3:AN33" si="3">IF(AM3&gt;0,AM3*$AN$1,"")</f>
        <v/>
      </c>
      <c r="AP3" s="5" t="str">
        <f t="shared" ref="AP3:AP33" si="4">IF(AO3&gt;0,AO3*$AP$1,"")</f>
        <v/>
      </c>
      <c r="AS3" s="5">
        <f t="shared" ref="AS3:AS32" si="5">SUM(O3,Q3,S3,U3,W3,Y3,AA3,AC3,AF3,AH3,AJ3)</f>
        <v>1603.5271249999998</v>
      </c>
      <c r="AT3" s="11">
        <f t="shared" ref="AT3:AT34" si="6">(AS3/$AS$61)*100</f>
        <v>0.10724868578665477</v>
      </c>
      <c r="AU3" s="5">
        <f t="shared" ref="AU3:AU33" si="7">(AT3/100)*$AU$1</f>
        <v>107.24868578665476</v>
      </c>
    </row>
    <row r="4" spans="1:47" hidden="1" x14ac:dyDescent="0.3">
      <c r="A4" s="1" t="s">
        <v>49</v>
      </c>
      <c r="B4" s="1" t="s">
        <v>50</v>
      </c>
      <c r="C4" s="1" t="s">
        <v>51</v>
      </c>
      <c r="D4" s="1" t="s">
        <v>52</v>
      </c>
      <c r="E4" s="1" t="s">
        <v>57</v>
      </c>
      <c r="F4" s="1" t="s">
        <v>54</v>
      </c>
      <c r="G4" s="1" t="s">
        <v>55</v>
      </c>
      <c r="H4" s="1" t="s">
        <v>56</v>
      </c>
      <c r="I4" s="2">
        <v>155.07740871999999</v>
      </c>
      <c r="J4" s="2">
        <v>35.69</v>
      </c>
      <c r="K4" s="2">
        <f t="shared" si="0"/>
        <v>0.64</v>
      </c>
      <c r="L4" s="2">
        <f t="shared" si="1"/>
        <v>0</v>
      </c>
      <c r="T4" s="8">
        <v>0.49</v>
      </c>
      <c r="U4" s="5">
        <v>107.12625</v>
      </c>
      <c r="AB4" s="10">
        <v>0.15</v>
      </c>
      <c r="AC4" s="5">
        <v>11.805937500000001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118.9321875</v>
      </c>
      <c r="AT4" s="11">
        <f t="shared" si="6"/>
        <v>7.9545400936744427E-3</v>
      </c>
      <c r="AU4" s="5">
        <f t="shared" si="7"/>
        <v>7.954540093674443</v>
      </c>
    </row>
    <row r="5" spans="1:47" hidden="1" x14ac:dyDescent="0.3">
      <c r="A5" s="1" t="s">
        <v>58</v>
      </c>
      <c r="B5" s="1" t="s">
        <v>59</v>
      </c>
      <c r="C5" s="1" t="s">
        <v>60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2">
        <v>4.9963162528399998</v>
      </c>
      <c r="J5" s="2">
        <v>0.74</v>
      </c>
      <c r="K5" s="2">
        <f t="shared" si="0"/>
        <v>0.1</v>
      </c>
      <c r="L5" s="2">
        <f t="shared" si="1"/>
        <v>0</v>
      </c>
      <c r="T5" s="8">
        <v>0.1</v>
      </c>
      <c r="U5" s="5">
        <v>21.862500000000001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21.862500000000001</v>
      </c>
      <c r="AT5" s="11">
        <f t="shared" si="6"/>
        <v>1.4622293296165728E-3</v>
      </c>
      <c r="AU5" s="5">
        <f t="shared" si="7"/>
        <v>1.4622293296165727</v>
      </c>
    </row>
    <row r="6" spans="1:47" hidden="1" x14ac:dyDescent="0.3">
      <c r="A6" s="1" t="s">
        <v>58</v>
      </c>
      <c r="B6" s="1" t="s">
        <v>59</v>
      </c>
      <c r="C6" s="1" t="s">
        <v>60</v>
      </c>
      <c r="D6" s="1" t="s">
        <v>52</v>
      </c>
      <c r="E6" s="1" t="s">
        <v>57</v>
      </c>
      <c r="F6" s="1" t="s">
        <v>54</v>
      </c>
      <c r="G6" s="1" t="s">
        <v>55</v>
      </c>
      <c r="H6" s="1" t="s">
        <v>56</v>
      </c>
      <c r="I6" s="2">
        <v>4.9963162528399998</v>
      </c>
      <c r="J6" s="2">
        <v>4.25</v>
      </c>
      <c r="K6" s="2">
        <f t="shared" si="0"/>
        <v>0.16</v>
      </c>
      <c r="L6" s="2">
        <f t="shared" si="1"/>
        <v>0</v>
      </c>
      <c r="T6" s="8">
        <v>0.16</v>
      </c>
      <c r="U6" s="5">
        <v>34.979999999999997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34.979999999999997</v>
      </c>
      <c r="AT6" s="11">
        <f t="shared" si="6"/>
        <v>2.3395669273865156E-3</v>
      </c>
      <c r="AU6" s="5">
        <f t="shared" si="7"/>
        <v>2.3395669273865156</v>
      </c>
    </row>
    <row r="7" spans="1:47" hidden="1" x14ac:dyDescent="0.3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54</v>
      </c>
      <c r="G7" s="1" t="s">
        <v>55</v>
      </c>
      <c r="H7" s="1" t="s">
        <v>56</v>
      </c>
      <c r="I7" s="2">
        <v>79.888716263000006</v>
      </c>
      <c r="J7" s="2">
        <v>38.44</v>
      </c>
      <c r="K7" s="2">
        <f t="shared" si="0"/>
        <v>8.76</v>
      </c>
      <c r="L7" s="2">
        <f t="shared" si="1"/>
        <v>0</v>
      </c>
      <c r="R7" s="7">
        <v>0.03</v>
      </c>
      <c r="S7" s="5">
        <v>21.862500000000001</v>
      </c>
      <c r="T7" s="8">
        <v>6.67</v>
      </c>
      <c r="U7" s="5">
        <v>1458.22875</v>
      </c>
      <c r="AB7" s="10">
        <v>2.06</v>
      </c>
      <c r="AC7" s="5">
        <v>162.13487499999999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1642.2261249999999</v>
      </c>
      <c r="AT7" s="11">
        <f t="shared" si="6"/>
        <v>0.10983699054717309</v>
      </c>
      <c r="AU7" s="5">
        <f t="shared" si="7"/>
        <v>109.83699054717309</v>
      </c>
    </row>
    <row r="8" spans="1:47" hidden="1" x14ac:dyDescent="0.3">
      <c r="A8" s="1" t="s">
        <v>66</v>
      </c>
      <c r="B8" s="1" t="s">
        <v>67</v>
      </c>
      <c r="C8" s="1" t="s">
        <v>68</v>
      </c>
      <c r="D8" s="1" t="s">
        <v>64</v>
      </c>
      <c r="E8" s="1" t="s">
        <v>69</v>
      </c>
      <c r="F8" s="1" t="s">
        <v>54</v>
      </c>
      <c r="G8" s="1" t="s">
        <v>55</v>
      </c>
      <c r="H8" s="1" t="s">
        <v>56</v>
      </c>
      <c r="I8" s="2">
        <v>79.998230908400004</v>
      </c>
      <c r="J8" s="2">
        <v>36.56</v>
      </c>
      <c r="K8" s="2">
        <f t="shared" si="0"/>
        <v>3.02</v>
      </c>
      <c r="L8" s="2">
        <f t="shared" si="1"/>
        <v>0</v>
      </c>
      <c r="P8" s="6">
        <v>1.93</v>
      </c>
      <c r="Q8" s="5">
        <v>2864.84375</v>
      </c>
      <c r="R8" s="7">
        <v>1.0900000000000001</v>
      </c>
      <c r="S8" s="5">
        <v>794.33750000000009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3659.1812500000001</v>
      </c>
      <c r="AT8" s="11">
        <f t="shared" si="6"/>
        <v>0.24473697638115643</v>
      </c>
      <c r="AU8" s="5">
        <f t="shared" si="7"/>
        <v>244.73697638115644</v>
      </c>
    </row>
    <row r="9" spans="1:47" hidden="1" x14ac:dyDescent="0.3">
      <c r="A9" s="1" t="s">
        <v>66</v>
      </c>
      <c r="B9" s="1" t="s">
        <v>67</v>
      </c>
      <c r="C9" s="1" t="s">
        <v>68</v>
      </c>
      <c r="D9" s="1" t="s">
        <v>64</v>
      </c>
      <c r="E9" s="1" t="s">
        <v>70</v>
      </c>
      <c r="F9" s="1" t="s">
        <v>54</v>
      </c>
      <c r="G9" s="1" t="s">
        <v>55</v>
      </c>
      <c r="H9" s="1" t="s">
        <v>56</v>
      </c>
      <c r="I9" s="2">
        <v>79.998230908400004</v>
      </c>
      <c r="J9" s="2">
        <v>38.5</v>
      </c>
      <c r="K9" s="2">
        <f t="shared" si="0"/>
        <v>24.189999999999998</v>
      </c>
      <c r="L9" s="2">
        <f t="shared" si="1"/>
        <v>0</v>
      </c>
      <c r="P9" s="6">
        <v>7.27</v>
      </c>
      <c r="Q9" s="5">
        <v>10791.40625</v>
      </c>
      <c r="R9" s="7">
        <v>8.7200000000000006</v>
      </c>
      <c r="S9" s="5">
        <v>6354.7000000000007</v>
      </c>
      <c r="T9" s="8">
        <v>4.2699999999999996</v>
      </c>
      <c r="U9" s="5">
        <v>933.52874999999995</v>
      </c>
      <c r="AB9" s="10">
        <v>3.93</v>
      </c>
      <c r="AC9" s="5">
        <v>309.31556250000011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18388.950562500002</v>
      </c>
      <c r="AT9" s="11">
        <f t="shared" si="6"/>
        <v>1.2299079635611971</v>
      </c>
      <c r="AU9" s="5">
        <f t="shared" si="7"/>
        <v>1229.9079635611972</v>
      </c>
    </row>
    <row r="10" spans="1:47" hidden="1" x14ac:dyDescent="0.3">
      <c r="A10" s="1" t="s">
        <v>73</v>
      </c>
      <c r="B10" s="1" t="s">
        <v>74</v>
      </c>
      <c r="C10" s="1" t="s">
        <v>75</v>
      </c>
      <c r="D10" s="1" t="s">
        <v>76</v>
      </c>
      <c r="E10" s="1" t="s">
        <v>57</v>
      </c>
      <c r="F10" s="1" t="s">
        <v>72</v>
      </c>
      <c r="G10" s="1" t="s">
        <v>55</v>
      </c>
      <c r="H10" s="1" t="s">
        <v>56</v>
      </c>
      <c r="I10" s="2">
        <v>8.7634214092500002</v>
      </c>
      <c r="J10" s="2">
        <v>5.84</v>
      </c>
      <c r="K10" s="2">
        <f t="shared" si="0"/>
        <v>3.8099999999999996</v>
      </c>
      <c r="L10" s="2">
        <f t="shared" si="1"/>
        <v>0</v>
      </c>
      <c r="Z10" s="9">
        <v>0.97</v>
      </c>
      <c r="AA10" s="5">
        <v>118.75709999999999</v>
      </c>
      <c r="AB10" s="10">
        <v>2.84</v>
      </c>
      <c r="AC10" s="5">
        <v>312.93605000000002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431.69315</v>
      </c>
      <c r="AT10" s="11">
        <f t="shared" si="6"/>
        <v>2.8872927859328368E-2</v>
      </c>
      <c r="AU10" s="5">
        <f t="shared" si="7"/>
        <v>28.872927859328367</v>
      </c>
    </row>
    <row r="11" spans="1:47" hidden="1" x14ac:dyDescent="0.3">
      <c r="A11" s="1" t="s">
        <v>77</v>
      </c>
      <c r="B11" s="1" t="s">
        <v>78</v>
      </c>
      <c r="C11" s="1" t="s">
        <v>79</v>
      </c>
      <c r="D11" s="1" t="s">
        <v>80</v>
      </c>
      <c r="E11" s="1" t="s">
        <v>70</v>
      </c>
      <c r="F11" s="1" t="s">
        <v>72</v>
      </c>
      <c r="G11" s="1" t="s">
        <v>55</v>
      </c>
      <c r="H11" s="1" t="s">
        <v>56</v>
      </c>
      <c r="I11" s="2">
        <v>160.18114091699999</v>
      </c>
      <c r="J11" s="2">
        <v>39.08</v>
      </c>
      <c r="K11" s="2">
        <f t="shared" si="0"/>
        <v>38.96</v>
      </c>
      <c r="L11" s="2">
        <f t="shared" si="1"/>
        <v>0</v>
      </c>
      <c r="P11" s="6">
        <v>17.68</v>
      </c>
      <c r="Q11" s="5">
        <v>26243.75</v>
      </c>
      <c r="R11" s="7">
        <v>21.28</v>
      </c>
      <c r="S11" s="5">
        <v>15507.8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41751.550000000003</v>
      </c>
      <c r="AT11" s="11">
        <f t="shared" si="6"/>
        <v>2.7924684261613639</v>
      </c>
      <c r="AU11" s="5">
        <f t="shared" si="7"/>
        <v>2792.4684261613638</v>
      </c>
    </row>
    <row r="12" spans="1:47" hidden="1" x14ac:dyDescent="0.3">
      <c r="A12" s="1" t="s">
        <v>77</v>
      </c>
      <c r="B12" s="1" t="s">
        <v>78</v>
      </c>
      <c r="C12" s="1" t="s">
        <v>79</v>
      </c>
      <c r="D12" s="1" t="s">
        <v>80</v>
      </c>
      <c r="E12" s="1" t="s">
        <v>53</v>
      </c>
      <c r="F12" s="1" t="s">
        <v>72</v>
      </c>
      <c r="G12" s="1" t="s">
        <v>55</v>
      </c>
      <c r="H12" s="1" t="s">
        <v>56</v>
      </c>
      <c r="I12" s="2">
        <v>160.18114091699999</v>
      </c>
      <c r="J12" s="2">
        <v>40.049999999999997</v>
      </c>
      <c r="K12" s="2">
        <f t="shared" si="0"/>
        <v>39.989999999999995</v>
      </c>
      <c r="L12" s="2">
        <f t="shared" si="1"/>
        <v>0</v>
      </c>
      <c r="N12" s="4">
        <v>2.99</v>
      </c>
      <c r="O12" s="5">
        <v>8803.9125000000004</v>
      </c>
      <c r="P12" s="6">
        <v>28.38</v>
      </c>
      <c r="Q12" s="5">
        <v>52742.8125</v>
      </c>
      <c r="R12" s="7">
        <v>8.61</v>
      </c>
      <c r="S12" s="5">
        <v>8213.0124999999989</v>
      </c>
      <c r="Z12" s="9">
        <v>0.01</v>
      </c>
      <c r="AA12" s="5">
        <v>1.2242999999999999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69760.961800000005</v>
      </c>
      <c r="AT12" s="11">
        <f t="shared" si="6"/>
        <v>4.6658215851902263</v>
      </c>
      <c r="AU12" s="5">
        <f t="shared" si="7"/>
        <v>4665.821585190226</v>
      </c>
    </row>
    <row r="13" spans="1:47" hidden="1" x14ac:dyDescent="0.3">
      <c r="A13" s="1" t="s">
        <v>77</v>
      </c>
      <c r="B13" s="1" t="s">
        <v>78</v>
      </c>
      <c r="C13" s="1" t="s">
        <v>79</v>
      </c>
      <c r="D13" s="1" t="s">
        <v>80</v>
      </c>
      <c r="E13" s="1" t="s">
        <v>81</v>
      </c>
      <c r="F13" s="1" t="s">
        <v>72</v>
      </c>
      <c r="G13" s="1" t="s">
        <v>55</v>
      </c>
      <c r="H13" s="1" t="s">
        <v>56</v>
      </c>
      <c r="I13" s="2">
        <v>160.18114091699999</v>
      </c>
      <c r="J13" s="2">
        <v>38.020000000000003</v>
      </c>
      <c r="K13" s="2">
        <f t="shared" si="0"/>
        <v>38.010000000000005</v>
      </c>
      <c r="L13" s="2">
        <f t="shared" si="1"/>
        <v>0</v>
      </c>
      <c r="N13" s="4">
        <v>3.63</v>
      </c>
      <c r="O13" s="5">
        <v>10729.372499999999</v>
      </c>
      <c r="P13" s="6">
        <v>33.28</v>
      </c>
      <c r="Q13" s="5">
        <v>60580.3125</v>
      </c>
      <c r="R13" s="7">
        <v>1.1000000000000001</v>
      </c>
      <c r="S13" s="5">
        <v>1049.4000000000001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72359.084999999992</v>
      </c>
      <c r="AT13" s="11">
        <f t="shared" si="6"/>
        <v>4.8395918285291515</v>
      </c>
      <c r="AU13" s="5">
        <f t="shared" si="7"/>
        <v>4839.5918285291518</v>
      </c>
    </row>
    <row r="14" spans="1:47" hidden="1" x14ac:dyDescent="0.3">
      <c r="A14" s="1" t="s">
        <v>77</v>
      </c>
      <c r="B14" s="1" t="s">
        <v>78</v>
      </c>
      <c r="C14" s="1" t="s">
        <v>79</v>
      </c>
      <c r="D14" s="1" t="s">
        <v>80</v>
      </c>
      <c r="E14" s="1" t="s">
        <v>69</v>
      </c>
      <c r="F14" s="1" t="s">
        <v>72</v>
      </c>
      <c r="G14" s="1" t="s">
        <v>55</v>
      </c>
      <c r="H14" s="1" t="s">
        <v>56</v>
      </c>
      <c r="I14" s="2">
        <v>160.18114091699999</v>
      </c>
      <c r="J14" s="2">
        <v>37.04</v>
      </c>
      <c r="K14" s="2">
        <f t="shared" si="0"/>
        <v>37.03</v>
      </c>
      <c r="L14" s="2">
        <f t="shared" si="1"/>
        <v>0</v>
      </c>
      <c r="N14" s="4">
        <v>0.93</v>
      </c>
      <c r="O14" s="5">
        <v>1963.4625000000001</v>
      </c>
      <c r="P14" s="6">
        <v>33.130000000000003</v>
      </c>
      <c r="Q14" s="5">
        <v>49224.84375</v>
      </c>
      <c r="R14" s="7">
        <v>2.97</v>
      </c>
      <c r="S14" s="5">
        <v>2164.3874999999998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53352.693749999999</v>
      </c>
      <c r="AT14" s="11">
        <f t="shared" si="6"/>
        <v>3.568387586749036</v>
      </c>
      <c r="AU14" s="5">
        <f t="shared" si="7"/>
        <v>3568.387586749036</v>
      </c>
    </row>
    <row r="15" spans="1:47" hidden="1" x14ac:dyDescent="0.3">
      <c r="A15" s="1" t="s">
        <v>82</v>
      </c>
      <c r="B15" s="1" t="s">
        <v>83</v>
      </c>
      <c r="C15" s="1" t="s">
        <v>84</v>
      </c>
      <c r="D15" s="1" t="s">
        <v>71</v>
      </c>
      <c r="E15" s="1" t="s">
        <v>85</v>
      </c>
      <c r="F15" s="1" t="s">
        <v>72</v>
      </c>
      <c r="G15" s="1" t="s">
        <v>55</v>
      </c>
      <c r="H15" s="1" t="s">
        <v>56</v>
      </c>
      <c r="I15" s="2">
        <v>160.107235218</v>
      </c>
      <c r="J15" s="2">
        <v>39.58</v>
      </c>
      <c r="K15" s="2">
        <f t="shared" si="0"/>
        <v>39.580000000000005</v>
      </c>
      <c r="L15" s="2">
        <f t="shared" si="1"/>
        <v>0</v>
      </c>
      <c r="P15" s="6">
        <v>33.31</v>
      </c>
      <c r="Q15" s="5">
        <v>67877.5</v>
      </c>
      <c r="R15" s="7">
        <v>5.68</v>
      </c>
      <c r="S15" s="5">
        <v>5795.02</v>
      </c>
      <c r="AB15" s="10">
        <v>0.59</v>
      </c>
      <c r="AC15" s="5">
        <v>62.177937499999999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73734.697937500008</v>
      </c>
      <c r="AT15" s="11">
        <f t="shared" si="6"/>
        <v>4.9315969324016518</v>
      </c>
      <c r="AU15" s="5">
        <f t="shared" si="7"/>
        <v>4931.5969324016514</v>
      </c>
    </row>
    <row r="16" spans="1:47" hidden="1" x14ac:dyDescent="0.3">
      <c r="A16" s="1" t="s">
        <v>82</v>
      </c>
      <c r="B16" s="1" t="s">
        <v>83</v>
      </c>
      <c r="C16" s="1" t="s">
        <v>84</v>
      </c>
      <c r="D16" s="1" t="s">
        <v>71</v>
      </c>
      <c r="E16" s="1" t="s">
        <v>86</v>
      </c>
      <c r="F16" s="1" t="s">
        <v>72</v>
      </c>
      <c r="G16" s="1" t="s">
        <v>55</v>
      </c>
      <c r="H16" s="1" t="s">
        <v>56</v>
      </c>
      <c r="I16" s="2">
        <v>160.107235218</v>
      </c>
      <c r="J16" s="2">
        <v>38.04</v>
      </c>
      <c r="K16" s="2">
        <f t="shared" si="0"/>
        <v>38.04</v>
      </c>
      <c r="L16" s="2">
        <f t="shared" si="1"/>
        <v>0</v>
      </c>
      <c r="N16" s="4">
        <v>0.55000000000000004</v>
      </c>
      <c r="O16" s="5">
        <v>1161.1875</v>
      </c>
      <c r="P16" s="6">
        <v>24.28</v>
      </c>
      <c r="Q16" s="5">
        <v>45659.375</v>
      </c>
      <c r="R16" s="7">
        <v>12.09</v>
      </c>
      <c r="S16" s="5">
        <v>10781.127500000001</v>
      </c>
      <c r="AB16" s="10">
        <v>1.1200000000000001</v>
      </c>
      <c r="AC16" s="5">
        <v>119.00385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57720.693850000003</v>
      </c>
      <c r="AT16" s="11">
        <f t="shared" si="6"/>
        <v>3.8605324859137307</v>
      </c>
      <c r="AU16" s="5">
        <f t="shared" si="7"/>
        <v>3860.5324859137309</v>
      </c>
    </row>
    <row r="17" spans="1:47" hidden="1" x14ac:dyDescent="0.3">
      <c r="A17" s="1" t="s">
        <v>82</v>
      </c>
      <c r="B17" s="1" t="s">
        <v>83</v>
      </c>
      <c r="C17" s="1" t="s">
        <v>84</v>
      </c>
      <c r="D17" s="1" t="s">
        <v>71</v>
      </c>
      <c r="E17" s="1" t="s">
        <v>87</v>
      </c>
      <c r="F17" s="1" t="s">
        <v>72</v>
      </c>
      <c r="G17" s="1" t="s">
        <v>55</v>
      </c>
      <c r="H17" s="1" t="s">
        <v>56</v>
      </c>
      <c r="I17" s="2">
        <v>160.107235218</v>
      </c>
      <c r="J17" s="2">
        <v>36.65</v>
      </c>
      <c r="K17" s="2">
        <f t="shared" si="0"/>
        <v>36.629999999999995</v>
      </c>
      <c r="L17" s="2">
        <f t="shared" si="1"/>
        <v>0</v>
      </c>
      <c r="N17" s="4">
        <v>1.57</v>
      </c>
      <c r="O17" s="5">
        <v>3314.6624999999999</v>
      </c>
      <c r="P17" s="6">
        <v>28.88</v>
      </c>
      <c r="Q17" s="5">
        <v>42868.75</v>
      </c>
      <c r="R17" s="7">
        <v>5.0199999999999996</v>
      </c>
      <c r="S17" s="5">
        <v>3658.3249999999998</v>
      </c>
      <c r="AB17" s="10">
        <v>1.1599999999999999</v>
      </c>
      <c r="AC17" s="5">
        <v>91.299250000000015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49933.036749999992</v>
      </c>
      <c r="AT17" s="11">
        <f t="shared" si="6"/>
        <v>3.3396707079552739</v>
      </c>
      <c r="AU17" s="5">
        <f t="shared" si="7"/>
        <v>3339.6707079552739</v>
      </c>
    </row>
    <row r="18" spans="1:47" hidden="1" x14ac:dyDescent="0.3">
      <c r="A18" s="1" t="s">
        <v>82</v>
      </c>
      <c r="B18" s="1" t="s">
        <v>83</v>
      </c>
      <c r="C18" s="1" t="s">
        <v>84</v>
      </c>
      <c r="D18" s="1" t="s">
        <v>71</v>
      </c>
      <c r="E18" s="1" t="s">
        <v>88</v>
      </c>
      <c r="F18" s="1" t="s">
        <v>72</v>
      </c>
      <c r="G18" s="1" t="s">
        <v>55</v>
      </c>
      <c r="H18" s="1" t="s">
        <v>56</v>
      </c>
      <c r="I18" s="2">
        <v>160.107235218</v>
      </c>
      <c r="J18" s="2">
        <v>38.01</v>
      </c>
      <c r="K18" s="2">
        <f t="shared" si="0"/>
        <v>38.010000000000005</v>
      </c>
      <c r="L18" s="2">
        <f t="shared" si="1"/>
        <v>0</v>
      </c>
      <c r="N18" s="4">
        <v>15.94</v>
      </c>
      <c r="O18" s="5">
        <v>43909.777499999997</v>
      </c>
      <c r="P18" s="6">
        <v>21.38</v>
      </c>
      <c r="Q18" s="5">
        <v>36726.40625</v>
      </c>
      <c r="R18" s="7">
        <v>0.02</v>
      </c>
      <c r="S18" s="5">
        <v>20.405000000000001</v>
      </c>
      <c r="AB18" s="10">
        <v>0.67</v>
      </c>
      <c r="AC18" s="5">
        <v>52.733187500000007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80709.32193749999</v>
      </c>
      <c r="AT18" s="11">
        <f t="shared" si="6"/>
        <v>5.3980806271230986</v>
      </c>
      <c r="AU18" s="5">
        <f t="shared" si="7"/>
        <v>5398.0806271230986</v>
      </c>
    </row>
    <row r="19" spans="1:47" hidden="1" x14ac:dyDescent="0.3">
      <c r="A19" s="1" t="s">
        <v>89</v>
      </c>
      <c r="B19" s="1" t="s">
        <v>90</v>
      </c>
      <c r="C19" s="1" t="s">
        <v>91</v>
      </c>
      <c r="D19" s="1" t="s">
        <v>71</v>
      </c>
      <c r="E19" s="1" t="s">
        <v>92</v>
      </c>
      <c r="F19" s="1" t="s">
        <v>93</v>
      </c>
      <c r="G19" s="1" t="s">
        <v>55</v>
      </c>
      <c r="H19" s="1" t="s">
        <v>56</v>
      </c>
      <c r="I19" s="2">
        <v>200.366494937</v>
      </c>
      <c r="J19" s="2">
        <v>39.11</v>
      </c>
      <c r="K19" s="2">
        <f t="shared" si="0"/>
        <v>34.619999999999997</v>
      </c>
      <c r="L19" s="2">
        <f t="shared" si="1"/>
        <v>0</v>
      </c>
      <c r="P19" s="6">
        <v>21.21</v>
      </c>
      <c r="Q19" s="5">
        <v>31483.59375</v>
      </c>
      <c r="R19" s="7">
        <v>11.87</v>
      </c>
      <c r="S19" s="5">
        <v>8650.2625000000007</v>
      </c>
      <c r="T19" s="8">
        <v>1.54</v>
      </c>
      <c r="U19" s="5">
        <v>336.6825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40470.53875</v>
      </c>
      <c r="AT19" s="11">
        <f t="shared" si="6"/>
        <v>2.7067905658380345</v>
      </c>
      <c r="AU19" s="5">
        <f t="shared" si="7"/>
        <v>2706.7905658380341</v>
      </c>
    </row>
    <row r="20" spans="1:47" hidden="1" x14ac:dyDescent="0.3">
      <c r="A20" s="1" t="s">
        <v>89</v>
      </c>
      <c r="B20" s="1" t="s">
        <v>90</v>
      </c>
      <c r="C20" s="1" t="s">
        <v>91</v>
      </c>
      <c r="D20" s="1" t="s">
        <v>71</v>
      </c>
      <c r="E20" s="1" t="s">
        <v>94</v>
      </c>
      <c r="F20" s="1" t="s">
        <v>93</v>
      </c>
      <c r="G20" s="1" t="s">
        <v>55</v>
      </c>
      <c r="H20" s="1" t="s">
        <v>56</v>
      </c>
      <c r="I20" s="2">
        <v>200.366494937</v>
      </c>
      <c r="J20" s="2">
        <v>39.89</v>
      </c>
      <c r="K20" s="2">
        <f t="shared" si="0"/>
        <v>0.25</v>
      </c>
      <c r="L20" s="2">
        <f t="shared" si="1"/>
        <v>0</v>
      </c>
      <c r="P20" s="6">
        <v>0.02</v>
      </c>
      <c r="Q20" s="5">
        <v>29.6875</v>
      </c>
      <c r="R20" s="7">
        <v>0.04</v>
      </c>
      <c r="S20" s="5">
        <v>29.15</v>
      </c>
      <c r="T20" s="8">
        <v>0.18</v>
      </c>
      <c r="U20" s="5">
        <v>39.352499999999999</v>
      </c>
      <c r="AE20" s="2">
        <v>0.01</v>
      </c>
      <c r="AF20" s="5">
        <v>0.78706250000000011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98.977062500000002</v>
      </c>
      <c r="AT20" s="11">
        <f t="shared" si="6"/>
        <v>6.6198817036840531E-3</v>
      </c>
      <c r="AU20" s="5">
        <f t="shared" si="7"/>
        <v>6.6198817036840536</v>
      </c>
    </row>
    <row r="21" spans="1:47" hidden="1" x14ac:dyDescent="0.3">
      <c r="A21" s="1" t="s">
        <v>89</v>
      </c>
      <c r="B21" s="1" t="s">
        <v>90</v>
      </c>
      <c r="C21" s="1" t="s">
        <v>91</v>
      </c>
      <c r="D21" s="1" t="s">
        <v>71</v>
      </c>
      <c r="E21" s="1" t="s">
        <v>86</v>
      </c>
      <c r="F21" s="1" t="s">
        <v>93</v>
      </c>
      <c r="G21" s="1" t="s">
        <v>55</v>
      </c>
      <c r="H21" s="1" t="s">
        <v>56</v>
      </c>
      <c r="I21" s="2">
        <v>200.366494937</v>
      </c>
      <c r="J21" s="2">
        <v>39.18</v>
      </c>
      <c r="K21" s="2">
        <f t="shared" si="0"/>
        <v>31.049999999999997</v>
      </c>
      <c r="L21" s="2">
        <f t="shared" si="1"/>
        <v>0</v>
      </c>
      <c r="P21" s="6">
        <v>23.08</v>
      </c>
      <c r="Q21" s="5">
        <v>34259.375</v>
      </c>
      <c r="R21" s="7">
        <v>6.88</v>
      </c>
      <c r="S21" s="5">
        <v>5013.8</v>
      </c>
      <c r="T21" s="8">
        <v>1.01</v>
      </c>
      <c r="U21" s="5">
        <v>220.81125</v>
      </c>
      <c r="AE21" s="2">
        <v>0.08</v>
      </c>
      <c r="AF21" s="5">
        <v>6.2965000000000009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39500.282749999998</v>
      </c>
      <c r="AT21" s="11">
        <f t="shared" si="6"/>
        <v>2.6418969452348802</v>
      </c>
      <c r="AU21" s="5">
        <f t="shared" si="7"/>
        <v>2641.8969452348801</v>
      </c>
    </row>
    <row r="22" spans="1:47" hidden="1" x14ac:dyDescent="0.3">
      <c r="A22" s="1" t="s">
        <v>95</v>
      </c>
      <c r="B22" s="1" t="s">
        <v>96</v>
      </c>
      <c r="C22" s="1" t="s">
        <v>97</v>
      </c>
      <c r="D22" s="1" t="s">
        <v>52</v>
      </c>
      <c r="E22" s="1" t="s">
        <v>88</v>
      </c>
      <c r="F22" s="1" t="s">
        <v>93</v>
      </c>
      <c r="G22" s="1" t="s">
        <v>55</v>
      </c>
      <c r="H22" s="1" t="s">
        <v>56</v>
      </c>
      <c r="I22" s="2">
        <v>80.718057552700003</v>
      </c>
      <c r="J22" s="2">
        <v>38.61</v>
      </c>
      <c r="K22" s="2">
        <f t="shared" si="0"/>
        <v>13.72</v>
      </c>
      <c r="L22" s="2">
        <f t="shared" si="1"/>
        <v>0</v>
      </c>
      <c r="T22" s="8">
        <v>0.01</v>
      </c>
      <c r="U22" s="5">
        <v>3.0607500000000001</v>
      </c>
      <c r="AB22" s="10">
        <v>0.2</v>
      </c>
      <c r="AC22" s="5">
        <v>22.037749999999999</v>
      </c>
      <c r="AE22" s="2">
        <v>13.51</v>
      </c>
      <c r="AF22" s="5">
        <v>1480.4645625000001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1505.5630625000001</v>
      </c>
      <c r="AT22" s="11">
        <f t="shared" si="6"/>
        <v>0.10069655655002169</v>
      </c>
      <c r="AU22" s="5">
        <f t="shared" si="7"/>
        <v>100.69655655002168</v>
      </c>
    </row>
    <row r="23" spans="1:47" hidden="1" x14ac:dyDescent="0.3">
      <c r="A23" s="1" t="s">
        <v>98</v>
      </c>
      <c r="B23" s="1" t="s">
        <v>99</v>
      </c>
      <c r="C23" s="1" t="s">
        <v>100</v>
      </c>
      <c r="D23" s="1" t="s">
        <v>71</v>
      </c>
      <c r="E23" s="1" t="s">
        <v>87</v>
      </c>
      <c r="F23" s="1" t="s">
        <v>93</v>
      </c>
      <c r="G23" s="1" t="s">
        <v>55</v>
      </c>
      <c r="H23" s="1" t="s">
        <v>56</v>
      </c>
      <c r="I23" s="2">
        <v>40.1756658559</v>
      </c>
      <c r="J23" s="2">
        <v>37.24</v>
      </c>
      <c r="K23" s="2">
        <f t="shared" si="0"/>
        <v>26.020000000000003</v>
      </c>
      <c r="L23" s="2">
        <f t="shared" si="1"/>
        <v>7.3</v>
      </c>
      <c r="M23" s="3">
        <v>7.3</v>
      </c>
      <c r="P23" s="6">
        <v>5.32</v>
      </c>
      <c r="Q23" s="5">
        <v>8110.625</v>
      </c>
      <c r="R23" s="7">
        <v>15.39</v>
      </c>
      <c r="S23" s="5">
        <v>11731.4175</v>
      </c>
      <c r="T23" s="8">
        <v>5.19</v>
      </c>
      <c r="U23" s="5">
        <v>1134.6637499999999</v>
      </c>
      <c r="AE23" s="2">
        <v>0.12</v>
      </c>
      <c r="AF23" s="5">
        <v>10.074400000000001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20986.780650000001</v>
      </c>
      <c r="AT23" s="11">
        <f t="shared" si="6"/>
        <v>1.4036586026602429</v>
      </c>
      <c r="AU23" s="5">
        <f t="shared" si="7"/>
        <v>1403.6586026602429</v>
      </c>
    </row>
    <row r="24" spans="1:47" hidden="1" x14ac:dyDescent="0.3">
      <c r="A24" s="1" t="s">
        <v>101</v>
      </c>
      <c r="B24" s="1" t="s">
        <v>102</v>
      </c>
      <c r="C24" s="1" t="s">
        <v>103</v>
      </c>
      <c r="D24" s="1" t="s">
        <v>104</v>
      </c>
      <c r="E24" s="1" t="s">
        <v>105</v>
      </c>
      <c r="F24" s="1" t="s">
        <v>106</v>
      </c>
      <c r="G24" s="1" t="s">
        <v>55</v>
      </c>
      <c r="H24" s="1" t="s">
        <v>56</v>
      </c>
      <c r="I24" s="2">
        <v>158.917862961</v>
      </c>
      <c r="J24" s="2">
        <v>38.31</v>
      </c>
      <c r="K24" s="2">
        <f t="shared" si="0"/>
        <v>31.339999999999996</v>
      </c>
      <c r="L24" s="2">
        <f t="shared" si="1"/>
        <v>0</v>
      </c>
      <c r="N24" s="4">
        <v>1.68</v>
      </c>
      <c r="O24" s="5">
        <v>3986.04</v>
      </c>
      <c r="P24" s="6">
        <v>23.77</v>
      </c>
      <c r="Q24" s="5">
        <v>46006.71875</v>
      </c>
      <c r="R24" s="7">
        <v>4.42</v>
      </c>
      <c r="S24" s="5">
        <v>4509.5050000000001</v>
      </c>
      <c r="T24" s="8">
        <v>0.06</v>
      </c>
      <c r="U24" s="5">
        <v>18.3645</v>
      </c>
      <c r="AB24" s="10">
        <v>1.41</v>
      </c>
      <c r="AC24" s="5">
        <v>155.36613750000001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54675.994387500003</v>
      </c>
      <c r="AT24" s="11">
        <f t="shared" si="6"/>
        <v>3.6568938876776951</v>
      </c>
      <c r="AU24" s="5">
        <f t="shared" si="7"/>
        <v>3656.8938876776951</v>
      </c>
    </row>
    <row r="25" spans="1:47" hidden="1" x14ac:dyDescent="0.3">
      <c r="A25" s="1" t="s">
        <v>101</v>
      </c>
      <c r="B25" s="1" t="s">
        <v>102</v>
      </c>
      <c r="C25" s="1" t="s">
        <v>103</v>
      </c>
      <c r="D25" s="1" t="s">
        <v>104</v>
      </c>
      <c r="E25" s="1" t="s">
        <v>107</v>
      </c>
      <c r="F25" s="1" t="s">
        <v>106</v>
      </c>
      <c r="G25" s="1" t="s">
        <v>55</v>
      </c>
      <c r="H25" s="1" t="s">
        <v>56</v>
      </c>
      <c r="I25" s="2">
        <v>158.917862961</v>
      </c>
      <c r="J25" s="2">
        <v>37.119999999999997</v>
      </c>
      <c r="K25" s="2">
        <f t="shared" si="0"/>
        <v>37.11</v>
      </c>
      <c r="L25" s="2">
        <f t="shared" si="1"/>
        <v>0</v>
      </c>
      <c r="N25" s="4">
        <v>23.31</v>
      </c>
      <c r="O25" s="5">
        <v>49931.0625</v>
      </c>
      <c r="P25" s="6">
        <v>13.8</v>
      </c>
      <c r="Q25" s="5">
        <v>21826.25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71757.3125</v>
      </c>
      <c r="AT25" s="11">
        <f t="shared" si="6"/>
        <v>4.7993434855099784</v>
      </c>
      <c r="AU25" s="5">
        <f t="shared" si="7"/>
        <v>4799.3434855099786</v>
      </c>
    </row>
    <row r="26" spans="1:47" hidden="1" x14ac:dyDescent="0.3">
      <c r="A26" s="1" t="s">
        <v>101</v>
      </c>
      <c r="B26" s="1" t="s">
        <v>102</v>
      </c>
      <c r="C26" s="1" t="s">
        <v>103</v>
      </c>
      <c r="D26" s="1" t="s">
        <v>104</v>
      </c>
      <c r="E26" s="1" t="s">
        <v>92</v>
      </c>
      <c r="F26" s="1" t="s">
        <v>106</v>
      </c>
      <c r="G26" s="1" t="s">
        <v>55</v>
      </c>
      <c r="H26" s="1" t="s">
        <v>56</v>
      </c>
      <c r="I26" s="2">
        <v>158.917862961</v>
      </c>
      <c r="J26" s="2">
        <v>39.049999999999997</v>
      </c>
      <c r="K26" s="2">
        <f t="shared" si="0"/>
        <v>39.04</v>
      </c>
      <c r="L26" s="2">
        <f t="shared" si="1"/>
        <v>0</v>
      </c>
      <c r="N26" s="4">
        <v>0.43</v>
      </c>
      <c r="O26" s="5">
        <v>907.83750000000009</v>
      </c>
      <c r="P26" s="6">
        <v>29.48</v>
      </c>
      <c r="Q26" s="5">
        <v>50133.28125</v>
      </c>
      <c r="R26" s="7">
        <v>9.129999999999999</v>
      </c>
      <c r="S26" s="5">
        <v>7934.6299999999992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58975.748749999999</v>
      </c>
      <c r="AT26" s="11">
        <f t="shared" si="6"/>
        <v>3.9444743079861824</v>
      </c>
      <c r="AU26" s="5">
        <f t="shared" si="7"/>
        <v>3944.4743079861823</v>
      </c>
    </row>
    <row r="27" spans="1:47" hidden="1" x14ac:dyDescent="0.3">
      <c r="A27" s="1" t="s">
        <v>101</v>
      </c>
      <c r="B27" s="1" t="s">
        <v>102</v>
      </c>
      <c r="C27" s="1" t="s">
        <v>103</v>
      </c>
      <c r="D27" s="1" t="s">
        <v>104</v>
      </c>
      <c r="E27" s="1" t="s">
        <v>94</v>
      </c>
      <c r="F27" s="1" t="s">
        <v>106</v>
      </c>
      <c r="G27" s="1" t="s">
        <v>55</v>
      </c>
      <c r="H27" s="1" t="s">
        <v>56</v>
      </c>
      <c r="I27" s="2">
        <v>158.917862961</v>
      </c>
      <c r="J27" s="2">
        <v>38.43</v>
      </c>
      <c r="K27" s="2">
        <f t="shared" si="0"/>
        <v>37.89</v>
      </c>
      <c r="L27" s="2">
        <f t="shared" si="1"/>
        <v>0</v>
      </c>
      <c r="N27" s="4">
        <v>1.59</v>
      </c>
      <c r="O27" s="5">
        <v>3356.8874999999998</v>
      </c>
      <c r="P27" s="6">
        <v>23.67</v>
      </c>
      <c r="Q27" s="5">
        <v>38056.40625</v>
      </c>
      <c r="R27" s="7">
        <v>12.63</v>
      </c>
      <c r="S27" s="5">
        <v>10034.887500000001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51448.181249999994</v>
      </c>
      <c r="AT27" s="11">
        <f t="shared" si="6"/>
        <v>3.4410080996765879</v>
      </c>
      <c r="AU27" s="5">
        <f t="shared" si="7"/>
        <v>3441.0080996765882</v>
      </c>
    </row>
    <row r="28" spans="1:47" hidden="1" x14ac:dyDescent="0.3">
      <c r="A28" s="1" t="s">
        <v>108</v>
      </c>
      <c r="B28" s="1" t="s">
        <v>109</v>
      </c>
      <c r="C28" s="1" t="s">
        <v>110</v>
      </c>
      <c r="D28" s="1" t="s">
        <v>71</v>
      </c>
      <c r="E28" s="1" t="s">
        <v>57</v>
      </c>
      <c r="F28" s="1" t="s">
        <v>106</v>
      </c>
      <c r="G28" s="1" t="s">
        <v>55</v>
      </c>
      <c r="H28" s="1" t="s">
        <v>56</v>
      </c>
      <c r="I28" s="2">
        <v>70.103308127000005</v>
      </c>
      <c r="J28" s="2">
        <v>39.83</v>
      </c>
      <c r="K28" s="2">
        <f t="shared" si="0"/>
        <v>5.4799999999999995</v>
      </c>
      <c r="L28" s="2">
        <f t="shared" si="1"/>
        <v>0</v>
      </c>
      <c r="P28" s="6">
        <v>0.47</v>
      </c>
      <c r="Q28" s="5">
        <v>976.71875</v>
      </c>
      <c r="R28" s="7">
        <v>4.5599999999999996</v>
      </c>
      <c r="S28" s="5">
        <v>4652.3399999999992</v>
      </c>
      <c r="T28" s="8">
        <v>0.45</v>
      </c>
      <c r="U28" s="5">
        <v>137.73374999999999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5766.7924999999996</v>
      </c>
      <c r="AT28" s="11">
        <f t="shared" si="6"/>
        <v>0.3857003147541625</v>
      </c>
      <c r="AU28" s="5">
        <f t="shared" si="7"/>
        <v>385.70031475416249</v>
      </c>
    </row>
    <row r="29" spans="1:47" hidden="1" x14ac:dyDescent="0.3">
      <c r="A29" s="1" t="s">
        <v>111</v>
      </c>
      <c r="B29" s="1" t="s">
        <v>112</v>
      </c>
      <c r="C29" s="1" t="s">
        <v>113</v>
      </c>
      <c r="D29" s="1" t="s">
        <v>114</v>
      </c>
      <c r="E29" s="1" t="s">
        <v>94</v>
      </c>
      <c r="F29" s="1" t="s">
        <v>106</v>
      </c>
      <c r="G29" s="1" t="s">
        <v>55</v>
      </c>
      <c r="H29" s="1" t="s">
        <v>56</v>
      </c>
      <c r="I29" s="2">
        <v>304.137064442</v>
      </c>
      <c r="J29" s="2">
        <v>2</v>
      </c>
      <c r="K29" s="2">
        <f t="shared" si="0"/>
        <v>2</v>
      </c>
      <c r="L29" s="2">
        <f t="shared" si="1"/>
        <v>0</v>
      </c>
      <c r="P29" s="6">
        <v>1.37</v>
      </c>
      <c r="Q29" s="5">
        <v>2775.78125</v>
      </c>
      <c r="R29" s="7">
        <v>0.63</v>
      </c>
      <c r="S29" s="5">
        <v>497.00749999999999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3272.7887500000002</v>
      </c>
      <c r="AT29" s="11">
        <f t="shared" si="6"/>
        <v>0.21889389136142529</v>
      </c>
      <c r="AU29" s="5">
        <f t="shared" si="7"/>
        <v>218.89389136142529</v>
      </c>
    </row>
    <row r="30" spans="1:47" hidden="1" x14ac:dyDescent="0.3">
      <c r="A30" s="1" t="s">
        <v>111</v>
      </c>
      <c r="B30" s="1" t="s">
        <v>112</v>
      </c>
      <c r="C30" s="1" t="s">
        <v>113</v>
      </c>
      <c r="D30" s="1" t="s">
        <v>114</v>
      </c>
      <c r="E30" s="1" t="s">
        <v>85</v>
      </c>
      <c r="F30" s="1" t="s">
        <v>106</v>
      </c>
      <c r="G30" s="1" t="s">
        <v>55</v>
      </c>
      <c r="H30" s="1" t="s">
        <v>56</v>
      </c>
      <c r="I30" s="2">
        <v>304.137064442</v>
      </c>
      <c r="J30" s="2">
        <v>40.46</v>
      </c>
      <c r="K30" s="2">
        <f t="shared" si="0"/>
        <v>40</v>
      </c>
      <c r="L30" s="2">
        <f t="shared" si="1"/>
        <v>0</v>
      </c>
      <c r="P30" s="6">
        <v>7.24</v>
      </c>
      <c r="Q30" s="5">
        <v>10847.8125</v>
      </c>
      <c r="R30" s="7">
        <v>30.57</v>
      </c>
      <c r="S30" s="5">
        <v>22280.802500000002</v>
      </c>
      <c r="T30" s="8">
        <v>2.19</v>
      </c>
      <c r="U30" s="5">
        <v>478.78874999999999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33607.403750000005</v>
      </c>
      <c r="AT30" s="11">
        <f t="shared" si="6"/>
        <v>2.2477635885884961</v>
      </c>
      <c r="AU30" s="5">
        <f t="shared" si="7"/>
        <v>2247.7635885884961</v>
      </c>
    </row>
    <row r="31" spans="1:47" hidden="1" x14ac:dyDescent="0.3">
      <c r="A31" s="1" t="s">
        <v>111</v>
      </c>
      <c r="B31" s="1" t="s">
        <v>112</v>
      </c>
      <c r="C31" s="1" t="s">
        <v>113</v>
      </c>
      <c r="D31" s="1" t="s">
        <v>114</v>
      </c>
      <c r="E31" s="1" t="s">
        <v>86</v>
      </c>
      <c r="F31" s="1" t="s">
        <v>106</v>
      </c>
      <c r="G31" s="1" t="s">
        <v>55</v>
      </c>
      <c r="H31" s="1" t="s">
        <v>56</v>
      </c>
      <c r="I31" s="2">
        <v>304.137064442</v>
      </c>
      <c r="J31" s="2">
        <v>39.29</v>
      </c>
      <c r="K31" s="2">
        <f t="shared" si="0"/>
        <v>36.299999999999997</v>
      </c>
      <c r="L31" s="2">
        <f t="shared" si="1"/>
        <v>0</v>
      </c>
      <c r="P31" s="6">
        <v>28.95</v>
      </c>
      <c r="Q31" s="5">
        <v>43005.3125</v>
      </c>
      <c r="R31" s="7">
        <v>7.35</v>
      </c>
      <c r="S31" s="5">
        <v>5411.6975000000002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48417.01</v>
      </c>
      <c r="AT31" s="11">
        <f t="shared" si="6"/>
        <v>3.2382743087176169</v>
      </c>
      <c r="AU31" s="5">
        <f t="shared" si="7"/>
        <v>3238.2743087176168</v>
      </c>
    </row>
    <row r="32" spans="1:47" hidden="1" x14ac:dyDescent="0.3">
      <c r="A32" s="1" t="s">
        <v>111</v>
      </c>
      <c r="B32" s="1" t="s">
        <v>112</v>
      </c>
      <c r="C32" s="1" t="s">
        <v>113</v>
      </c>
      <c r="D32" s="1" t="s">
        <v>114</v>
      </c>
      <c r="E32" s="1" t="s">
        <v>53</v>
      </c>
      <c r="F32" s="1" t="s">
        <v>106</v>
      </c>
      <c r="G32" s="1" t="s">
        <v>55</v>
      </c>
      <c r="H32" s="1" t="s">
        <v>56</v>
      </c>
      <c r="I32" s="2">
        <v>304.137064442</v>
      </c>
      <c r="J32" s="2">
        <v>39.96</v>
      </c>
      <c r="K32" s="2">
        <f t="shared" si="0"/>
        <v>8.92</v>
      </c>
      <c r="L32" s="2">
        <f t="shared" si="1"/>
        <v>0</v>
      </c>
      <c r="P32" s="6">
        <v>7.0000000000000007E-2</v>
      </c>
      <c r="Q32" s="5">
        <v>145.46875</v>
      </c>
      <c r="R32" s="7">
        <v>0.52</v>
      </c>
      <c r="S32" s="5">
        <v>530.53</v>
      </c>
      <c r="T32" s="8">
        <v>8.33</v>
      </c>
      <c r="U32" s="5">
        <v>1959.3172500000001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2635.3159999999998</v>
      </c>
      <c r="AT32" s="11">
        <f t="shared" si="6"/>
        <v>0.17625780894261076</v>
      </c>
      <c r="AU32" s="5">
        <f t="shared" si="7"/>
        <v>176.25780894261075</v>
      </c>
    </row>
    <row r="33" spans="1:47" hidden="1" x14ac:dyDescent="0.3">
      <c r="A33" s="1" t="s">
        <v>111</v>
      </c>
      <c r="B33" s="1" t="s">
        <v>112</v>
      </c>
      <c r="C33" s="1" t="s">
        <v>113</v>
      </c>
      <c r="D33" s="1" t="s">
        <v>114</v>
      </c>
      <c r="E33" s="1" t="s">
        <v>87</v>
      </c>
      <c r="F33" s="1" t="s">
        <v>106</v>
      </c>
      <c r="G33" s="1" t="s">
        <v>55</v>
      </c>
      <c r="H33" s="1" t="s">
        <v>56</v>
      </c>
      <c r="I33" s="2">
        <v>304.137064442</v>
      </c>
      <c r="J33" s="2">
        <v>39.83</v>
      </c>
      <c r="K33" s="2">
        <f t="shared" ref="K33:K59" si="8">SUM(N33,P33,R33,T33,V33,X33,Z33,AB33,AE33,AG33,AI33)</f>
        <v>2.62</v>
      </c>
      <c r="L33" s="2">
        <f t="shared" ref="L33:L60" si="9">SUM(M33,AD33,AK33,AM33,AO33,AQ33,AR33)</f>
        <v>0</v>
      </c>
      <c r="P33" s="6">
        <v>0.25</v>
      </c>
      <c r="Q33" s="5">
        <v>371.09375</v>
      </c>
      <c r="R33" s="7">
        <v>2.37</v>
      </c>
      <c r="S33" s="5">
        <v>1727.1375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ref="AS33:AS53" si="10">SUM(O33,Q33,S33,U33,W33,Y33,AA33,AC33,AF33,AH33,AJ33)</f>
        <v>2098.2312499999998</v>
      </c>
      <c r="AT33" s="11">
        <f t="shared" si="6"/>
        <v>0.14033597594364974</v>
      </c>
      <c r="AU33" s="5">
        <f t="shared" si="7"/>
        <v>140.33597594364974</v>
      </c>
    </row>
    <row r="34" spans="1:47" hidden="1" x14ac:dyDescent="0.3">
      <c r="A34" s="1" t="s">
        <v>111</v>
      </c>
      <c r="B34" s="1" t="s">
        <v>112</v>
      </c>
      <c r="C34" s="1" t="s">
        <v>113</v>
      </c>
      <c r="D34" s="1" t="s">
        <v>114</v>
      </c>
      <c r="E34" s="1" t="s">
        <v>88</v>
      </c>
      <c r="F34" s="1" t="s">
        <v>106</v>
      </c>
      <c r="G34" s="1" t="s">
        <v>55</v>
      </c>
      <c r="H34" s="1" t="s">
        <v>56</v>
      </c>
      <c r="I34" s="2">
        <v>304.137064442</v>
      </c>
      <c r="J34" s="2">
        <v>40.17</v>
      </c>
      <c r="K34" s="2">
        <f t="shared" si="8"/>
        <v>2.9</v>
      </c>
      <c r="L34" s="2">
        <f t="shared" si="9"/>
        <v>0</v>
      </c>
      <c r="R34" s="7">
        <v>2.73</v>
      </c>
      <c r="S34" s="5">
        <v>1989.4875</v>
      </c>
      <c r="T34" s="8">
        <v>0.17</v>
      </c>
      <c r="U34" s="5">
        <v>37.166250000000012</v>
      </c>
      <c r="AL34" s="5" t="str">
        <f t="shared" ref="AL34:AL50" si="11">IF(AK34&gt;0,AK34*$AL$1,"")</f>
        <v/>
      </c>
      <c r="AN34" s="5" t="str">
        <f t="shared" ref="AN34:AN50" si="12">IF(AM34&gt;0,AM34*$AN$1,"")</f>
        <v/>
      </c>
      <c r="AP34" s="5" t="str">
        <f t="shared" ref="AP34:AP53" si="13">IF(AO34&gt;0,AO34*$AP$1,"")</f>
        <v/>
      </c>
      <c r="AS34" s="5">
        <f t="shared" si="10"/>
        <v>2026.6537499999999</v>
      </c>
      <c r="AT34" s="11">
        <f t="shared" si="6"/>
        <v>0.13554865885545628</v>
      </c>
      <c r="AU34" s="5">
        <f t="shared" ref="AU34:AU53" si="14">(AT34/100)*$AU$1</f>
        <v>135.5486588554563</v>
      </c>
    </row>
    <row r="35" spans="1:47" hidden="1" x14ac:dyDescent="0.3">
      <c r="A35" s="1" t="s">
        <v>115</v>
      </c>
      <c r="B35" s="1" t="s">
        <v>116</v>
      </c>
      <c r="C35" s="1" t="s">
        <v>117</v>
      </c>
      <c r="D35" s="1" t="s">
        <v>52</v>
      </c>
      <c r="E35" s="1" t="s">
        <v>107</v>
      </c>
      <c r="F35" s="1" t="s">
        <v>118</v>
      </c>
      <c r="G35" s="1" t="s">
        <v>55</v>
      </c>
      <c r="H35" s="1" t="s">
        <v>56</v>
      </c>
      <c r="I35" s="2">
        <v>65.211109953499999</v>
      </c>
      <c r="J35" s="2">
        <v>37.159999999999997</v>
      </c>
      <c r="K35" s="2">
        <f t="shared" si="8"/>
        <v>37.160000000000004</v>
      </c>
      <c r="L35" s="2">
        <f t="shared" si="9"/>
        <v>0</v>
      </c>
      <c r="P35" s="6">
        <v>2.0299999999999998</v>
      </c>
      <c r="Q35" s="5">
        <v>4821.2499999999991</v>
      </c>
      <c r="R35" s="7">
        <v>18.170000000000002</v>
      </c>
      <c r="S35" s="5">
        <v>19437.22</v>
      </c>
      <c r="T35" s="8">
        <v>14.44</v>
      </c>
      <c r="U35" s="5">
        <v>4730.1705000000002</v>
      </c>
      <c r="AB35" s="10">
        <v>2.52</v>
      </c>
      <c r="AC35" s="5">
        <v>311.0471</v>
      </c>
      <c r="AL35" s="5" t="str">
        <f t="shared" si="11"/>
        <v/>
      </c>
      <c r="AN35" s="5" t="str">
        <f t="shared" si="12"/>
        <v/>
      </c>
      <c r="AP35" s="5" t="str">
        <f t="shared" si="13"/>
        <v/>
      </c>
      <c r="AS35" s="5">
        <f t="shared" si="10"/>
        <v>29299.687600000001</v>
      </c>
      <c r="AT35" s="11">
        <f t="shared" ref="AT35:AT53" si="15">(AS35/$AS$61)*100</f>
        <v>1.9596506601405606</v>
      </c>
      <c r="AU35" s="5">
        <f t="shared" si="14"/>
        <v>1959.6506601405606</v>
      </c>
    </row>
    <row r="36" spans="1:47" hidden="1" x14ac:dyDescent="0.3">
      <c r="A36" s="1" t="s">
        <v>115</v>
      </c>
      <c r="B36" s="1" t="s">
        <v>116</v>
      </c>
      <c r="C36" s="1" t="s">
        <v>117</v>
      </c>
      <c r="D36" s="1" t="s">
        <v>52</v>
      </c>
      <c r="E36" s="1" t="s">
        <v>92</v>
      </c>
      <c r="F36" s="1" t="s">
        <v>118</v>
      </c>
      <c r="G36" s="1" t="s">
        <v>55</v>
      </c>
      <c r="H36" s="1" t="s">
        <v>56</v>
      </c>
      <c r="I36" s="2">
        <v>65.211109953499999</v>
      </c>
      <c r="J36" s="2">
        <v>24.53</v>
      </c>
      <c r="K36" s="2">
        <f t="shared" si="8"/>
        <v>24.53</v>
      </c>
      <c r="L36" s="2">
        <f t="shared" si="9"/>
        <v>0</v>
      </c>
      <c r="P36" s="6">
        <v>11.62</v>
      </c>
      <c r="Q36" s="5">
        <v>27597.5</v>
      </c>
      <c r="R36" s="7">
        <v>5.04</v>
      </c>
      <c r="S36" s="5">
        <v>5876.64</v>
      </c>
      <c r="T36" s="8">
        <v>0.02</v>
      </c>
      <c r="U36" s="5">
        <v>6.9960000000000004</v>
      </c>
      <c r="AB36" s="10">
        <v>7.85</v>
      </c>
      <c r="AC36" s="5">
        <v>988.55050000000006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S36" s="5">
        <f t="shared" si="10"/>
        <v>34469.686499999996</v>
      </c>
      <c r="AT36" s="11">
        <f t="shared" si="15"/>
        <v>2.3054356355855194</v>
      </c>
      <c r="AU36" s="5">
        <f t="shared" si="14"/>
        <v>2305.4356355855193</v>
      </c>
    </row>
    <row r="37" spans="1:47" hidden="1" x14ac:dyDescent="0.3">
      <c r="A37" s="1" t="s">
        <v>119</v>
      </c>
      <c r="B37" s="1" t="s">
        <v>120</v>
      </c>
      <c r="C37" s="1" t="s">
        <v>121</v>
      </c>
      <c r="D37" s="1" t="s">
        <v>146</v>
      </c>
      <c r="E37" s="1" t="s">
        <v>92</v>
      </c>
      <c r="F37" s="1" t="s">
        <v>118</v>
      </c>
      <c r="G37" s="1" t="s">
        <v>55</v>
      </c>
      <c r="H37" s="1" t="s">
        <v>56</v>
      </c>
      <c r="I37" s="2">
        <v>14.942127152299999</v>
      </c>
      <c r="J37" s="2">
        <v>14.58</v>
      </c>
      <c r="K37" s="2">
        <f t="shared" si="8"/>
        <v>0</v>
      </c>
      <c r="L37" s="2">
        <f t="shared" si="9"/>
        <v>14.58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R37" s="2">
        <v>14.58</v>
      </c>
      <c r="AS37" s="5">
        <f t="shared" si="10"/>
        <v>0</v>
      </c>
      <c r="AT37" s="11">
        <f t="shared" si="15"/>
        <v>0</v>
      </c>
      <c r="AU37" s="5">
        <f t="shared" si="14"/>
        <v>0</v>
      </c>
    </row>
    <row r="38" spans="1:47" hidden="1" x14ac:dyDescent="0.3">
      <c r="A38" s="1" t="s">
        <v>122</v>
      </c>
      <c r="B38" s="1" t="s">
        <v>116</v>
      </c>
      <c r="C38" s="1" t="s">
        <v>117</v>
      </c>
      <c r="D38" s="1" t="s">
        <v>52</v>
      </c>
      <c r="E38" s="1" t="s">
        <v>105</v>
      </c>
      <c r="F38" s="1" t="s">
        <v>118</v>
      </c>
      <c r="G38" s="1" t="s">
        <v>55</v>
      </c>
      <c r="H38" s="1" t="s">
        <v>56</v>
      </c>
      <c r="I38" s="2">
        <v>80.144684945500003</v>
      </c>
      <c r="J38" s="2">
        <v>38.119999999999997</v>
      </c>
      <c r="K38" s="2">
        <f t="shared" si="8"/>
        <v>38.11</v>
      </c>
      <c r="L38" s="2">
        <f t="shared" si="9"/>
        <v>0</v>
      </c>
      <c r="P38" s="6">
        <v>10.97</v>
      </c>
      <c r="Q38" s="5">
        <v>20365.625</v>
      </c>
      <c r="R38" s="7">
        <v>27.14</v>
      </c>
      <c r="S38" s="5">
        <v>23744.1325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10"/>
        <v>44109.7575</v>
      </c>
      <c r="AT38" s="11">
        <f t="shared" si="15"/>
        <v>2.9501923905671625</v>
      </c>
      <c r="AU38" s="5">
        <f t="shared" si="14"/>
        <v>2950.1923905671624</v>
      </c>
    </row>
    <row r="39" spans="1:47" hidden="1" x14ac:dyDescent="0.3">
      <c r="A39" s="1" t="s">
        <v>122</v>
      </c>
      <c r="B39" s="1" t="s">
        <v>116</v>
      </c>
      <c r="C39" s="1" t="s">
        <v>117</v>
      </c>
      <c r="D39" s="1" t="s">
        <v>52</v>
      </c>
      <c r="E39" s="1" t="s">
        <v>94</v>
      </c>
      <c r="F39" s="1" t="s">
        <v>118</v>
      </c>
      <c r="G39" s="1" t="s">
        <v>55</v>
      </c>
      <c r="H39" s="1" t="s">
        <v>56</v>
      </c>
      <c r="I39" s="2">
        <v>80.144684945500003</v>
      </c>
      <c r="J39" s="2">
        <v>40.07</v>
      </c>
      <c r="K39" s="2">
        <f t="shared" si="8"/>
        <v>39.949999999999996</v>
      </c>
      <c r="L39" s="2">
        <f t="shared" si="9"/>
        <v>0.04</v>
      </c>
      <c r="P39" s="6">
        <v>20.93</v>
      </c>
      <c r="Q39" s="5">
        <v>39481.40625</v>
      </c>
      <c r="R39" s="7">
        <v>17.899999999999999</v>
      </c>
      <c r="S39" s="5">
        <v>15647.72</v>
      </c>
      <c r="T39" s="8">
        <v>0.76</v>
      </c>
      <c r="U39" s="5">
        <v>199.386</v>
      </c>
      <c r="AB39" s="10">
        <v>0.36</v>
      </c>
      <c r="AC39" s="5">
        <v>45.019975000000002</v>
      </c>
      <c r="AL39" s="5" t="str">
        <f t="shared" si="11"/>
        <v/>
      </c>
      <c r="AM39" s="3">
        <v>0.03</v>
      </c>
      <c r="AN39" s="5">
        <f t="shared" si="12"/>
        <v>181.32</v>
      </c>
      <c r="AP39" s="5" t="str">
        <f t="shared" si="13"/>
        <v/>
      </c>
      <c r="AQ39" s="2">
        <v>0.01</v>
      </c>
      <c r="AS39" s="5">
        <f t="shared" si="10"/>
        <v>55373.532225000003</v>
      </c>
      <c r="AT39" s="11">
        <f t="shared" si="15"/>
        <v>3.703547302635263</v>
      </c>
      <c r="AU39" s="5">
        <f t="shared" si="14"/>
        <v>3703.5473026352629</v>
      </c>
    </row>
    <row r="40" spans="1:47" hidden="1" x14ac:dyDescent="0.3">
      <c r="A40" s="1" t="s">
        <v>123</v>
      </c>
      <c r="B40" s="1" t="s">
        <v>124</v>
      </c>
      <c r="C40" s="1" t="s">
        <v>125</v>
      </c>
      <c r="D40" s="1" t="s">
        <v>71</v>
      </c>
      <c r="E40" s="1" t="s">
        <v>65</v>
      </c>
      <c r="F40" s="1" t="s">
        <v>118</v>
      </c>
      <c r="G40" s="1" t="s">
        <v>55</v>
      </c>
      <c r="H40" s="1" t="s">
        <v>56</v>
      </c>
      <c r="I40" s="2">
        <v>6.0663767423600001</v>
      </c>
      <c r="J40" s="2">
        <v>5.5</v>
      </c>
      <c r="K40" s="2">
        <f t="shared" si="8"/>
        <v>4.93</v>
      </c>
      <c r="L40" s="2">
        <f t="shared" si="9"/>
        <v>0</v>
      </c>
      <c r="P40" s="6">
        <v>0.01</v>
      </c>
      <c r="Q40" s="5">
        <v>17.8125</v>
      </c>
      <c r="R40" s="7">
        <v>0.21</v>
      </c>
      <c r="S40" s="5">
        <v>183.64500000000001</v>
      </c>
      <c r="T40" s="8">
        <v>0.98</v>
      </c>
      <c r="U40" s="5">
        <v>257.10300000000001</v>
      </c>
      <c r="Z40" s="9">
        <v>0.44</v>
      </c>
      <c r="AA40" s="5">
        <v>46.1736</v>
      </c>
      <c r="AB40" s="10">
        <v>3.29</v>
      </c>
      <c r="AC40" s="5">
        <v>310.73227500000002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10"/>
        <v>815.46637500000008</v>
      </c>
      <c r="AT40" s="11">
        <f t="shared" si="15"/>
        <v>5.4540827940130675E-2</v>
      </c>
      <c r="AU40" s="5">
        <f t="shared" si="14"/>
        <v>54.540827940130669</v>
      </c>
    </row>
    <row r="41" spans="1:47" hidden="1" x14ac:dyDescent="0.3">
      <c r="A41" s="1" t="s">
        <v>126</v>
      </c>
      <c r="B41" s="1" t="s">
        <v>127</v>
      </c>
      <c r="C41" s="1" t="s">
        <v>128</v>
      </c>
      <c r="D41" s="1" t="s">
        <v>147</v>
      </c>
      <c r="E41" s="1" t="s">
        <v>129</v>
      </c>
      <c r="F41" s="1" t="s">
        <v>118</v>
      </c>
      <c r="G41" s="1" t="s">
        <v>55</v>
      </c>
      <c r="H41" s="1" t="s">
        <v>56</v>
      </c>
      <c r="I41" s="2">
        <v>154.822262419</v>
      </c>
      <c r="J41" s="2">
        <v>37.229999999999997</v>
      </c>
      <c r="K41" s="2">
        <f t="shared" si="8"/>
        <v>37.229999999999997</v>
      </c>
      <c r="L41" s="2">
        <f t="shared" si="9"/>
        <v>0</v>
      </c>
      <c r="N41" s="4">
        <v>5.32</v>
      </c>
      <c r="O41" s="5">
        <v>12684.39</v>
      </c>
      <c r="P41" s="6">
        <v>24.72</v>
      </c>
      <c r="Q41" s="5">
        <v>40107.8125</v>
      </c>
      <c r="R41" s="7">
        <v>7.19</v>
      </c>
      <c r="S41" s="5">
        <v>5280.5225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10"/>
        <v>58072.724999999999</v>
      </c>
      <c r="AT41" s="11">
        <f t="shared" si="15"/>
        <v>3.8840773811667271</v>
      </c>
      <c r="AU41" s="5">
        <f t="shared" si="14"/>
        <v>3884.0773811667268</v>
      </c>
    </row>
    <row r="42" spans="1:47" hidden="1" x14ac:dyDescent="0.3">
      <c r="A42" s="1" t="s">
        <v>126</v>
      </c>
      <c r="B42" s="1" t="s">
        <v>127</v>
      </c>
      <c r="C42" s="1" t="s">
        <v>128</v>
      </c>
      <c r="D42" s="1" t="s">
        <v>147</v>
      </c>
      <c r="E42" s="1" t="s">
        <v>130</v>
      </c>
      <c r="F42" s="1" t="s">
        <v>118</v>
      </c>
      <c r="G42" s="1" t="s">
        <v>55</v>
      </c>
      <c r="H42" s="1" t="s">
        <v>56</v>
      </c>
      <c r="I42" s="2">
        <v>154.822262419</v>
      </c>
      <c r="J42" s="2">
        <v>38.19</v>
      </c>
      <c r="K42" s="2">
        <f t="shared" si="8"/>
        <v>38.190000000000005</v>
      </c>
      <c r="L42" s="2">
        <f t="shared" si="9"/>
        <v>0</v>
      </c>
      <c r="P42" s="6">
        <v>13.4</v>
      </c>
      <c r="Q42" s="5">
        <v>19905.46875</v>
      </c>
      <c r="R42" s="7">
        <v>24.44</v>
      </c>
      <c r="S42" s="5">
        <v>17850.002499999999</v>
      </c>
      <c r="T42" s="8">
        <v>0.35</v>
      </c>
      <c r="U42" s="5">
        <v>76.518749999999997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S42" s="5">
        <f t="shared" si="10"/>
        <v>37831.990000000005</v>
      </c>
      <c r="AT42" s="11">
        <f t="shared" si="15"/>
        <v>2.5303165409153063</v>
      </c>
      <c r="AU42" s="5">
        <f t="shared" si="14"/>
        <v>2530.3165409153066</v>
      </c>
    </row>
    <row r="43" spans="1:47" hidden="1" x14ac:dyDescent="0.3">
      <c r="A43" s="1" t="s">
        <v>126</v>
      </c>
      <c r="B43" s="1" t="s">
        <v>127</v>
      </c>
      <c r="C43" s="1" t="s">
        <v>128</v>
      </c>
      <c r="D43" s="1" t="s">
        <v>147</v>
      </c>
      <c r="E43" s="1" t="s">
        <v>57</v>
      </c>
      <c r="F43" s="1" t="s">
        <v>118</v>
      </c>
      <c r="G43" s="1" t="s">
        <v>55</v>
      </c>
      <c r="H43" s="1" t="s">
        <v>56</v>
      </c>
      <c r="I43" s="2">
        <v>154.822262419</v>
      </c>
      <c r="J43" s="2">
        <v>40.32</v>
      </c>
      <c r="K43" s="2">
        <f t="shared" si="8"/>
        <v>39.730000000000004</v>
      </c>
      <c r="L43" s="2">
        <f t="shared" si="9"/>
        <v>0</v>
      </c>
      <c r="P43" s="6">
        <v>20.3</v>
      </c>
      <c r="Q43" s="5">
        <v>30132.8125</v>
      </c>
      <c r="R43" s="7">
        <v>16.260000000000002</v>
      </c>
      <c r="S43" s="5">
        <v>12167.21</v>
      </c>
      <c r="T43" s="8">
        <v>3.17</v>
      </c>
      <c r="U43" s="5">
        <v>769.12275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S43" s="5">
        <f t="shared" si="10"/>
        <v>43069.145250000001</v>
      </c>
      <c r="AT43" s="11">
        <f t="shared" si="15"/>
        <v>2.8805931337251591</v>
      </c>
      <c r="AU43" s="5">
        <f t="shared" si="14"/>
        <v>2880.5931337251591</v>
      </c>
    </row>
    <row r="44" spans="1:47" hidden="1" x14ac:dyDescent="0.3">
      <c r="A44" s="1" t="s">
        <v>126</v>
      </c>
      <c r="B44" s="1" t="s">
        <v>127</v>
      </c>
      <c r="C44" s="1" t="s">
        <v>128</v>
      </c>
      <c r="D44" s="1" t="s">
        <v>147</v>
      </c>
      <c r="E44" s="1" t="s">
        <v>65</v>
      </c>
      <c r="F44" s="1" t="s">
        <v>118</v>
      </c>
      <c r="G44" s="1" t="s">
        <v>55</v>
      </c>
      <c r="H44" s="1" t="s">
        <v>56</v>
      </c>
      <c r="I44" s="2">
        <v>154.822262419</v>
      </c>
      <c r="J44" s="2">
        <v>33.82</v>
      </c>
      <c r="K44" s="2">
        <f t="shared" si="8"/>
        <v>21.83</v>
      </c>
      <c r="L44" s="2">
        <f t="shared" si="9"/>
        <v>0</v>
      </c>
      <c r="P44" s="6">
        <v>4.04</v>
      </c>
      <c r="Q44" s="5">
        <v>7130.9375</v>
      </c>
      <c r="R44" s="7">
        <v>14.59</v>
      </c>
      <c r="S44" s="5">
        <v>11785.344999999999</v>
      </c>
      <c r="T44" s="8">
        <v>3.2</v>
      </c>
      <c r="U44" s="5">
        <v>790.11074999999994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10"/>
        <v>19706.393250000001</v>
      </c>
      <c r="AT44" s="11">
        <f t="shared" si="15"/>
        <v>1.3180224672891048</v>
      </c>
      <c r="AU44" s="5">
        <f t="shared" si="14"/>
        <v>1318.0224672891047</v>
      </c>
    </row>
    <row r="45" spans="1:47" hidden="1" x14ac:dyDescent="0.3">
      <c r="A45" s="1" t="s">
        <v>131</v>
      </c>
      <c r="B45" s="1" t="s">
        <v>132</v>
      </c>
      <c r="C45" s="1" t="s">
        <v>125</v>
      </c>
      <c r="D45" s="1" t="s">
        <v>71</v>
      </c>
      <c r="E45" s="1" t="s">
        <v>70</v>
      </c>
      <c r="F45" s="1" t="s">
        <v>118</v>
      </c>
      <c r="G45" s="1" t="s">
        <v>55</v>
      </c>
      <c r="H45" s="1" t="s">
        <v>56</v>
      </c>
      <c r="I45" s="2">
        <v>161.33411353299999</v>
      </c>
      <c r="J45" s="2">
        <v>39.31</v>
      </c>
      <c r="K45" s="2">
        <f t="shared" si="8"/>
        <v>0.04</v>
      </c>
      <c r="L45" s="2">
        <f t="shared" si="9"/>
        <v>0</v>
      </c>
      <c r="R45" s="7">
        <v>0.04</v>
      </c>
      <c r="S45" s="5">
        <v>29.15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10"/>
        <v>29.15</v>
      </c>
      <c r="AT45" s="11">
        <f t="shared" si="15"/>
        <v>1.9496391061554301E-3</v>
      </c>
      <c r="AU45" s="5">
        <f t="shared" si="14"/>
        <v>1.9496391061554301</v>
      </c>
    </row>
    <row r="46" spans="1:47" hidden="1" x14ac:dyDescent="0.3">
      <c r="A46" s="1" t="s">
        <v>131</v>
      </c>
      <c r="B46" s="1" t="s">
        <v>132</v>
      </c>
      <c r="C46" s="1" t="s">
        <v>125</v>
      </c>
      <c r="D46" s="1" t="s">
        <v>71</v>
      </c>
      <c r="E46" s="1" t="s">
        <v>53</v>
      </c>
      <c r="F46" s="1" t="s">
        <v>118</v>
      </c>
      <c r="G46" s="1" t="s">
        <v>55</v>
      </c>
      <c r="H46" s="1" t="s">
        <v>56</v>
      </c>
      <c r="I46" s="2">
        <v>161.33411353299999</v>
      </c>
      <c r="J46" s="2">
        <v>40.36</v>
      </c>
      <c r="K46" s="2">
        <f t="shared" si="8"/>
        <v>36.54</v>
      </c>
      <c r="L46" s="2">
        <f t="shared" si="9"/>
        <v>0</v>
      </c>
      <c r="N46" s="4">
        <v>1.1299999999999999</v>
      </c>
      <c r="O46" s="5">
        <v>2385.7125000000001</v>
      </c>
      <c r="P46" s="6">
        <v>14.8</v>
      </c>
      <c r="Q46" s="5">
        <v>22592.1875</v>
      </c>
      <c r="R46" s="7">
        <v>20.61</v>
      </c>
      <c r="S46" s="5">
        <v>20598.8475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10"/>
        <v>45576.747499999998</v>
      </c>
      <c r="AT46" s="11">
        <f t="shared" si="15"/>
        <v>3.0483090654329925</v>
      </c>
      <c r="AU46" s="5">
        <f t="shared" si="14"/>
        <v>3048.3090654329926</v>
      </c>
    </row>
    <row r="47" spans="1:47" hidden="1" x14ac:dyDescent="0.3">
      <c r="A47" s="1" t="s">
        <v>131</v>
      </c>
      <c r="B47" s="1" t="s">
        <v>132</v>
      </c>
      <c r="C47" s="1" t="s">
        <v>125</v>
      </c>
      <c r="D47" s="1" t="s">
        <v>71</v>
      </c>
      <c r="E47" s="1" t="s">
        <v>81</v>
      </c>
      <c r="F47" s="1" t="s">
        <v>118</v>
      </c>
      <c r="G47" s="1" t="s">
        <v>55</v>
      </c>
      <c r="H47" s="1" t="s">
        <v>56</v>
      </c>
      <c r="I47" s="2">
        <v>161.33411353299999</v>
      </c>
      <c r="J47" s="2">
        <v>39.33</v>
      </c>
      <c r="K47" s="2">
        <f t="shared" si="8"/>
        <v>1.79</v>
      </c>
      <c r="L47" s="2">
        <f t="shared" si="9"/>
        <v>0</v>
      </c>
      <c r="R47" s="7">
        <v>1.79</v>
      </c>
      <c r="S47" s="5">
        <v>2087.14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10"/>
        <v>2087.14</v>
      </c>
      <c r="AT47" s="11">
        <f t="shared" si="15"/>
        <v>0.1395941600007288</v>
      </c>
      <c r="AU47" s="5">
        <f t="shared" si="14"/>
        <v>139.59416000072881</v>
      </c>
    </row>
    <row r="48" spans="1:47" x14ac:dyDescent="0.3">
      <c r="A48" s="1" t="s">
        <v>133</v>
      </c>
      <c r="B48" s="1" t="s">
        <v>134</v>
      </c>
      <c r="C48" s="1" t="s">
        <v>100</v>
      </c>
      <c r="D48" s="1" t="s">
        <v>71</v>
      </c>
      <c r="E48" s="1" t="s">
        <v>85</v>
      </c>
      <c r="F48" s="1" t="s">
        <v>118</v>
      </c>
      <c r="G48" s="1" t="s">
        <v>55</v>
      </c>
      <c r="H48" s="1" t="s">
        <v>56</v>
      </c>
      <c r="I48" s="2">
        <v>78.599414134300005</v>
      </c>
      <c r="J48" s="2">
        <v>31.02</v>
      </c>
      <c r="K48" s="2">
        <f t="shared" si="8"/>
        <v>30.450000000000003</v>
      </c>
      <c r="L48" s="2">
        <f t="shared" si="9"/>
        <v>0</v>
      </c>
      <c r="N48" s="4">
        <v>7.6</v>
      </c>
      <c r="O48" s="5">
        <v>16273.514999999999</v>
      </c>
      <c r="P48" s="6">
        <v>20.92</v>
      </c>
      <c r="Q48" s="5">
        <v>47894.84375</v>
      </c>
      <c r="R48" s="7">
        <v>1.84</v>
      </c>
      <c r="S48" s="5">
        <v>2145.44</v>
      </c>
      <c r="AB48" s="10">
        <v>0.09</v>
      </c>
      <c r="AC48" s="5">
        <v>11.3337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10"/>
        <v>66325.132450000005</v>
      </c>
      <c r="AT48" s="11">
        <f t="shared" si="15"/>
        <v>4.436023051302179</v>
      </c>
      <c r="AU48" s="5">
        <f t="shared" si="14"/>
        <v>4436.0230513021788</v>
      </c>
    </row>
    <row r="49" spans="1:47" x14ac:dyDescent="0.3">
      <c r="A49" s="1" t="s">
        <v>133</v>
      </c>
      <c r="B49" s="1" t="s">
        <v>134</v>
      </c>
      <c r="C49" s="1" t="s">
        <v>100</v>
      </c>
      <c r="D49" s="1" t="s">
        <v>71</v>
      </c>
      <c r="E49" s="1" t="s">
        <v>87</v>
      </c>
      <c r="F49" s="1" t="s">
        <v>118</v>
      </c>
      <c r="G49" s="1" t="s">
        <v>55</v>
      </c>
      <c r="H49" s="1" t="s">
        <v>56</v>
      </c>
      <c r="I49" s="2">
        <v>78.599414134300005</v>
      </c>
      <c r="J49" s="2">
        <v>7.07</v>
      </c>
      <c r="K49" s="2">
        <f t="shared" si="8"/>
        <v>3.8499999999999996</v>
      </c>
      <c r="L49" s="2">
        <f t="shared" si="9"/>
        <v>0</v>
      </c>
      <c r="P49" s="6">
        <v>3.8</v>
      </c>
      <c r="Q49" s="5">
        <v>9025</v>
      </c>
      <c r="AB49" s="10">
        <v>0.05</v>
      </c>
      <c r="AC49" s="5">
        <v>6.2965000000000009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S49" s="5">
        <f t="shared" si="10"/>
        <v>9031.2965000000004</v>
      </c>
      <c r="AT49" s="11">
        <f t="shared" si="15"/>
        <v>0.60404009727906227</v>
      </c>
      <c r="AU49" s="5">
        <f t="shared" si="14"/>
        <v>604.04009727906225</v>
      </c>
    </row>
    <row r="50" spans="1:47" x14ac:dyDescent="0.3">
      <c r="A50" s="1" t="s">
        <v>133</v>
      </c>
      <c r="B50" s="1" t="s">
        <v>134</v>
      </c>
      <c r="C50" s="1" t="s">
        <v>100</v>
      </c>
      <c r="D50" s="1" t="s">
        <v>71</v>
      </c>
      <c r="E50" s="1" t="s">
        <v>88</v>
      </c>
      <c r="F50" s="1" t="s">
        <v>118</v>
      </c>
      <c r="G50" s="1" t="s">
        <v>55</v>
      </c>
      <c r="H50" s="1" t="s">
        <v>56</v>
      </c>
      <c r="I50" s="2">
        <v>78.599414134300005</v>
      </c>
      <c r="J50" s="2">
        <v>39.270000000000003</v>
      </c>
      <c r="K50" s="2">
        <f t="shared" si="8"/>
        <v>11.43</v>
      </c>
      <c r="L50" s="2">
        <f t="shared" si="9"/>
        <v>0</v>
      </c>
      <c r="P50" s="6">
        <v>11.37</v>
      </c>
      <c r="Q50" s="5">
        <v>27003.75</v>
      </c>
      <c r="R50" s="7">
        <v>0.06</v>
      </c>
      <c r="S50" s="5">
        <v>69.959999999999994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10"/>
        <v>27073.71</v>
      </c>
      <c r="AT50" s="11">
        <f t="shared" si="15"/>
        <v>1.8107706265767181</v>
      </c>
      <c r="AU50" s="5">
        <f t="shared" si="14"/>
        <v>1810.7706265767181</v>
      </c>
    </row>
    <row r="51" spans="1:47" hidden="1" x14ac:dyDescent="0.3">
      <c r="A51" s="1" t="s">
        <v>135</v>
      </c>
      <c r="B51" s="1" t="s">
        <v>120</v>
      </c>
      <c r="C51" s="1" t="s">
        <v>121</v>
      </c>
      <c r="D51" s="1" t="s">
        <v>146</v>
      </c>
      <c r="E51" s="1" t="s">
        <v>85</v>
      </c>
      <c r="F51" s="1" t="s">
        <v>118</v>
      </c>
      <c r="G51" s="1" t="s">
        <v>55</v>
      </c>
      <c r="H51" s="1" t="s">
        <v>56</v>
      </c>
      <c r="I51" s="2">
        <v>82.270044855799995</v>
      </c>
      <c r="J51" s="2">
        <v>9.11</v>
      </c>
      <c r="K51" s="2">
        <f t="shared" si="8"/>
        <v>0</v>
      </c>
      <c r="L51" s="2">
        <f t="shared" si="9"/>
        <v>9.11</v>
      </c>
      <c r="AP51" s="5" t="str">
        <f t="shared" si="13"/>
        <v/>
      </c>
      <c r="AR51" s="2">
        <v>9.11</v>
      </c>
      <c r="AS51" s="5">
        <f t="shared" si="10"/>
        <v>0</v>
      </c>
      <c r="AT51" s="11">
        <f t="shared" si="15"/>
        <v>0</v>
      </c>
      <c r="AU51" s="5">
        <f t="shared" si="14"/>
        <v>0</v>
      </c>
    </row>
    <row r="52" spans="1:47" hidden="1" x14ac:dyDescent="0.3">
      <c r="A52" s="1" t="s">
        <v>135</v>
      </c>
      <c r="B52" s="1" t="s">
        <v>120</v>
      </c>
      <c r="C52" s="1" t="s">
        <v>121</v>
      </c>
      <c r="D52" s="1" t="s">
        <v>146</v>
      </c>
      <c r="E52" s="1" t="s">
        <v>86</v>
      </c>
      <c r="F52" s="1" t="s">
        <v>118</v>
      </c>
      <c r="G52" s="1" t="s">
        <v>55</v>
      </c>
      <c r="H52" s="1" t="s">
        <v>56</v>
      </c>
      <c r="I52" s="2">
        <v>82.270044855799995</v>
      </c>
      <c r="J52" s="2">
        <v>39.14</v>
      </c>
      <c r="K52" s="2">
        <f t="shared" si="8"/>
        <v>0</v>
      </c>
      <c r="L52" s="2">
        <f t="shared" si="9"/>
        <v>34.369999999999997</v>
      </c>
      <c r="AP52" s="5" t="str">
        <f t="shared" si="13"/>
        <v/>
      </c>
      <c r="AR52" s="2">
        <v>34.369999999999997</v>
      </c>
      <c r="AS52" s="5">
        <f t="shared" si="10"/>
        <v>0</v>
      </c>
      <c r="AT52" s="11">
        <f t="shared" si="15"/>
        <v>0</v>
      </c>
      <c r="AU52" s="5">
        <f t="shared" si="14"/>
        <v>0</v>
      </c>
    </row>
    <row r="53" spans="1:47" hidden="1" x14ac:dyDescent="0.3">
      <c r="A53" s="1" t="s">
        <v>135</v>
      </c>
      <c r="B53" s="1" t="s">
        <v>120</v>
      </c>
      <c r="C53" s="1" t="s">
        <v>121</v>
      </c>
      <c r="D53" s="1" t="s">
        <v>146</v>
      </c>
      <c r="E53" s="1" t="s">
        <v>87</v>
      </c>
      <c r="F53" s="1" t="s">
        <v>118</v>
      </c>
      <c r="G53" s="1" t="s">
        <v>55</v>
      </c>
      <c r="H53" s="1" t="s">
        <v>56</v>
      </c>
      <c r="I53" s="2">
        <v>82.270044855799995</v>
      </c>
      <c r="J53" s="2">
        <v>31.24</v>
      </c>
      <c r="K53" s="2">
        <f t="shared" si="8"/>
        <v>1.7400000000000002</v>
      </c>
      <c r="L53" s="2">
        <f t="shared" si="9"/>
        <v>5.68</v>
      </c>
      <c r="P53" s="6">
        <v>1.36</v>
      </c>
      <c r="Q53" s="5">
        <v>3230</v>
      </c>
      <c r="AE53" s="2">
        <v>0.38</v>
      </c>
      <c r="AF53" s="5">
        <v>47.853400000000001</v>
      </c>
      <c r="AP53" s="5" t="str">
        <f t="shared" si="13"/>
        <v/>
      </c>
      <c r="AR53" s="2">
        <v>5.68</v>
      </c>
      <c r="AS53" s="5">
        <f t="shared" si="10"/>
        <v>3277.8534</v>
      </c>
      <c r="AT53" s="11">
        <f t="shared" si="15"/>
        <v>0.21923263028763421</v>
      </c>
      <c r="AU53" s="5">
        <f t="shared" si="14"/>
        <v>219.23263028763421</v>
      </c>
    </row>
    <row r="54" spans="1:47" hidden="1" x14ac:dyDescent="0.3">
      <c r="B54" s="29" t="s">
        <v>142</v>
      </c>
    </row>
    <row r="55" spans="1:47" hidden="1" x14ac:dyDescent="0.3">
      <c r="B55" s="1" t="s">
        <v>139</v>
      </c>
      <c r="C55" s="1" t="s">
        <v>144</v>
      </c>
      <c r="D55" s="1" t="s">
        <v>52</v>
      </c>
      <c r="K55" s="2">
        <f t="shared" ref="K55" si="16">SUM(N55,P55,R55,T55,V55,X55,Z55,AB55,AE55,AG55,AI55)</f>
        <v>23.75</v>
      </c>
      <c r="L55" s="2">
        <f t="shared" ref="L55:L56" si="17">SUM(M55,AD55,AK55,AM55,AO55,AQ55,AR55)</f>
        <v>0</v>
      </c>
      <c r="AG55" s="9">
        <v>23.75</v>
      </c>
      <c r="AH55" s="5">
        <v>32779.75</v>
      </c>
      <c r="AS55" s="5">
        <f t="shared" ref="AS55" si="18">SUM(O55,Q55,S55,U55,W55,Y55,AA55,AC55,AF55,AH55,AJ55)</f>
        <v>32779.75</v>
      </c>
      <c r="AT55" s="11">
        <f>(AS55/$AS$61)*100</f>
        <v>2.1924076325899984</v>
      </c>
      <c r="AU55" s="5">
        <f t="shared" ref="AU55:AU56" si="19">(AT55/100)*$AU$1</f>
        <v>2192.4076325899987</v>
      </c>
    </row>
    <row r="56" spans="1:47" hidden="1" x14ac:dyDescent="0.3">
      <c r="B56" s="1" t="s">
        <v>140</v>
      </c>
      <c r="C56" s="1" t="s">
        <v>144</v>
      </c>
      <c r="D56" s="1" t="s">
        <v>52</v>
      </c>
      <c r="K56" s="2">
        <f>SUM(N56,P56,R56,T56,V56,X56,Z56,AB56,AE56,AG56,AI56)</f>
        <v>6.16</v>
      </c>
      <c r="L56" s="2">
        <f t="shared" si="17"/>
        <v>0</v>
      </c>
      <c r="AG56" s="9">
        <v>6.16</v>
      </c>
      <c r="AH56" s="5">
        <v>7343.5</v>
      </c>
      <c r="AS56" s="5">
        <f t="shared" ref="AS56" si="20">SUM(O56,Q56,S56,U56,W56,Y56,AA56,AC56,AF56,AH56,AJ56)</f>
        <v>7343.5</v>
      </c>
      <c r="AT56" s="11">
        <f>(AS56/$AS$61)*100</f>
        <v>0.49115522387829852</v>
      </c>
      <c r="AU56" s="5">
        <f t="shared" si="19"/>
        <v>491.1552238782985</v>
      </c>
    </row>
    <row r="57" spans="1:47" hidden="1" x14ac:dyDescent="0.3">
      <c r="B57" s="29" t="s">
        <v>143</v>
      </c>
    </row>
    <row r="58" spans="1:47" hidden="1" x14ac:dyDescent="0.3">
      <c r="B58" s="1" t="s">
        <v>136</v>
      </c>
      <c r="C58" s="1" t="s">
        <v>145</v>
      </c>
      <c r="D58" s="1" t="s">
        <v>71</v>
      </c>
      <c r="K58" s="2">
        <f>SUM(N58,P58,R58,T58,V58,X58,Z58,AB58,AE58,AG58,AI58)</f>
        <v>2.6</v>
      </c>
      <c r="L58" s="2">
        <f t="shared" si="9"/>
        <v>0</v>
      </c>
      <c r="AG58" s="9">
        <v>2.6</v>
      </c>
      <c r="AH58" s="9">
        <v>4925.75</v>
      </c>
      <c r="AS58" s="5">
        <f t="shared" ref="AS58:AS60" si="21">SUM(O58,Q58,S58,U58,W58,Y58,AA58,AC58,AF58,AH58,AJ58)</f>
        <v>4925.75</v>
      </c>
      <c r="AT58" s="11">
        <f>(AS58/$AS$61)*100</f>
        <v>0.32944887914734511</v>
      </c>
      <c r="AU58" s="5">
        <f t="shared" ref="AU58:AU60" si="22">(AT58/100)*$AU$1</f>
        <v>329.44887914734511</v>
      </c>
    </row>
    <row r="59" spans="1:47" hidden="1" x14ac:dyDescent="0.3">
      <c r="B59" s="1" t="s">
        <v>137</v>
      </c>
      <c r="C59" s="1" t="s">
        <v>145</v>
      </c>
      <c r="D59" s="1" t="s">
        <v>71</v>
      </c>
      <c r="K59" s="2">
        <f t="shared" si="8"/>
        <v>9.2299999999999986</v>
      </c>
      <c r="L59" s="2">
        <f t="shared" si="9"/>
        <v>0</v>
      </c>
      <c r="AG59" s="9">
        <v>9.2299999999999986</v>
      </c>
      <c r="AH59" s="5">
        <v>11483.125</v>
      </c>
      <c r="AS59" s="5">
        <f t="shared" si="21"/>
        <v>11483.125</v>
      </c>
      <c r="AT59" s="11">
        <f>(AS59/$AS$61)*100</f>
        <v>0.76802571392353591</v>
      </c>
      <c r="AU59" s="5">
        <f t="shared" si="22"/>
        <v>768.02571392353582</v>
      </c>
    </row>
    <row r="60" spans="1:47" hidden="1" x14ac:dyDescent="0.3">
      <c r="B60" s="1" t="s">
        <v>138</v>
      </c>
      <c r="C60" s="1" t="s">
        <v>145</v>
      </c>
      <c r="D60" s="1" t="s">
        <v>71</v>
      </c>
      <c r="K60" s="2">
        <f t="shared" ref="K60" si="23">SUM(N60,P60,R60,T60,V60,X60,Z60,AB60,AE60,AG60,AI60)</f>
        <v>1.88</v>
      </c>
      <c r="L60" s="2">
        <f t="shared" si="9"/>
        <v>0</v>
      </c>
      <c r="AG60" s="9">
        <v>1.88</v>
      </c>
      <c r="AH60" s="5">
        <v>3097</v>
      </c>
      <c r="AS60" s="5">
        <f t="shared" si="21"/>
        <v>3097</v>
      </c>
      <c r="AT60" s="11">
        <f>(AS60/$AS$61)*100</f>
        <v>0.20713661446872617</v>
      </c>
      <c r="AU60" s="5">
        <f t="shared" si="22"/>
        <v>207.13661446872615</v>
      </c>
    </row>
    <row r="61" spans="1:47" ht="15" hidden="1" thickTop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>
        <f t="shared" ref="K61:AU61" si="24">SUM(K3:K59)</f>
        <v>1107.5299999999997</v>
      </c>
      <c r="L61" s="20">
        <f t="shared" si="24"/>
        <v>71.079999999999984</v>
      </c>
      <c r="M61" s="21">
        <f t="shared" si="24"/>
        <v>7.3</v>
      </c>
      <c r="N61" s="22">
        <f t="shared" si="24"/>
        <v>66.67</v>
      </c>
      <c r="O61" s="23">
        <f t="shared" si="24"/>
        <v>159407.81999999995</v>
      </c>
      <c r="P61" s="24">
        <f t="shared" si="24"/>
        <v>569.14999999999986</v>
      </c>
      <c r="Q61" s="23">
        <f t="shared" si="24"/>
        <v>983894.21875</v>
      </c>
      <c r="R61" s="25">
        <f t="shared" si="24"/>
        <v>331.69</v>
      </c>
      <c r="S61" s="23">
        <f t="shared" si="24"/>
        <v>276773.42000000004</v>
      </c>
      <c r="T61" s="26">
        <f t="shared" si="24"/>
        <v>54.09</v>
      </c>
      <c r="U61" s="23">
        <f t="shared" si="24"/>
        <v>13827.593999999997</v>
      </c>
      <c r="V61" s="20">
        <f t="shared" si="24"/>
        <v>0</v>
      </c>
      <c r="W61" s="23">
        <f t="shared" si="24"/>
        <v>0</v>
      </c>
      <c r="X61" s="20">
        <f t="shared" si="24"/>
        <v>0</v>
      </c>
      <c r="Y61" s="23">
        <f t="shared" si="24"/>
        <v>0</v>
      </c>
      <c r="Z61" s="27">
        <f t="shared" si="24"/>
        <v>1.42</v>
      </c>
      <c r="AA61" s="23">
        <f t="shared" si="24"/>
        <v>166.155</v>
      </c>
      <c r="AB61" s="28">
        <f t="shared" si="24"/>
        <v>28.67</v>
      </c>
      <c r="AC61" s="23">
        <f t="shared" si="24"/>
        <v>3001.6989625000001</v>
      </c>
      <c r="AD61" s="20">
        <f t="shared" si="24"/>
        <v>0</v>
      </c>
      <c r="AE61" s="20">
        <f t="shared" si="24"/>
        <v>14.1</v>
      </c>
      <c r="AF61" s="23">
        <f t="shared" si="24"/>
        <v>1545.475925</v>
      </c>
      <c r="AG61" s="27">
        <f t="shared" si="24"/>
        <v>41.739999999999995</v>
      </c>
      <c r="AH61" s="23">
        <f t="shared" si="24"/>
        <v>56532.125</v>
      </c>
      <c r="AI61" s="20">
        <f t="shared" si="24"/>
        <v>0</v>
      </c>
      <c r="AJ61" s="23">
        <f t="shared" si="24"/>
        <v>0</v>
      </c>
      <c r="AK61" s="21">
        <f t="shared" si="24"/>
        <v>0</v>
      </c>
      <c r="AL61" s="23">
        <f t="shared" si="24"/>
        <v>0</v>
      </c>
      <c r="AM61" s="21">
        <f t="shared" si="24"/>
        <v>0.03</v>
      </c>
      <c r="AN61" s="23">
        <f t="shared" si="24"/>
        <v>181.32</v>
      </c>
      <c r="AO61" s="20">
        <f t="shared" si="24"/>
        <v>0</v>
      </c>
      <c r="AP61" s="23">
        <f t="shared" si="24"/>
        <v>0</v>
      </c>
      <c r="AQ61" s="20">
        <f t="shared" si="24"/>
        <v>0.01</v>
      </c>
      <c r="AR61" s="20">
        <f t="shared" si="24"/>
        <v>63.739999999999995</v>
      </c>
      <c r="AS61" s="23">
        <f t="shared" si="24"/>
        <v>1495148.5076374996</v>
      </c>
      <c r="AT61" s="20">
        <f t="shared" si="24"/>
        <v>100.00000000000003</v>
      </c>
      <c r="AU61" s="23">
        <f t="shared" si="24"/>
        <v>100000.00000000001</v>
      </c>
    </row>
    <row r="64" spans="1:47" x14ac:dyDescent="0.3">
      <c r="B64" s="29" t="s">
        <v>141</v>
      </c>
      <c r="C64" s="1">
        <f>SUM(K61,L61)</f>
        <v>1178.6099999999997</v>
      </c>
    </row>
  </sheetData>
  <autoFilter ref="A2:AU61" xr:uid="{00000000-0001-0000-0000-000000000000}">
    <filterColumn colId="0">
      <filters>
        <filter val="18-0107-000"/>
      </filters>
    </filterColumn>
  </autoFilter>
  <conditionalFormatting sqref="K54:L57 J55:J56 I55:I60">
    <cfRule type="notContainsText" dxfId="0" priority="67" operator="notContains" text="#########">
      <formula>ISERROR(SEARCH("#########",I54))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A40131-6D02-4B2A-AB88-8A8E452CE6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20192-9656-44B2-90B9-613D8B14D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Ken DeGier</cp:lastModifiedBy>
  <dcterms:created xsi:type="dcterms:W3CDTF">2023-08-04T16:51:29Z</dcterms:created>
  <dcterms:modified xsi:type="dcterms:W3CDTF">2023-10-26T20:26:34Z</dcterms:modified>
</cp:coreProperties>
</file>