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36\GIS\Data\3_Tabular_Reports\Group_2\CD9\Tabular\"/>
    </mc:Choice>
  </mc:AlternateContent>
  <xr:revisionPtr revIDLastSave="0" documentId="13_ncr:1_{3DD333B8-1628-4607-B169-AD0B649EE9A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9" i="1" l="1"/>
  <c r="AS47" i="1"/>
  <c r="AS48" i="1"/>
  <c r="AS45" i="1"/>
  <c r="AS46" i="1"/>
  <c r="AR50" i="1"/>
  <c r="AQ50" i="1"/>
  <c r="AO50" i="1"/>
  <c r="AM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AS44" i="1"/>
  <c r="AP44" i="1"/>
  <c r="AN44" i="1"/>
  <c r="AL44" i="1"/>
  <c r="L44" i="1"/>
  <c r="K44" i="1"/>
  <c r="AS43" i="1"/>
  <c r="AP43" i="1"/>
  <c r="AN43" i="1"/>
  <c r="AL43" i="1"/>
  <c r="L43" i="1"/>
  <c r="K43" i="1"/>
  <c r="AS42" i="1"/>
  <c r="AP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K3" i="1"/>
  <c r="AP50" i="1" l="1"/>
  <c r="L50" i="1"/>
  <c r="AS50" i="1"/>
  <c r="K50" i="1"/>
  <c r="AL50" i="1"/>
  <c r="AN50" i="1"/>
  <c r="AT46" i="1" l="1"/>
  <c r="AU46" i="1" s="1"/>
  <c r="AT49" i="1"/>
  <c r="AU49" i="1" s="1"/>
  <c r="AT47" i="1"/>
  <c r="AU47" i="1" s="1"/>
  <c r="AT48" i="1"/>
  <c r="AU48" i="1" s="1"/>
  <c r="AT40" i="1"/>
  <c r="AU40" i="1" s="1"/>
  <c r="AT45" i="1"/>
  <c r="AU45" i="1" s="1"/>
  <c r="AT22" i="1"/>
  <c r="AU22" i="1" s="1"/>
  <c r="C53" i="1"/>
  <c r="AT41" i="1"/>
  <c r="AU41" i="1" s="1"/>
  <c r="AT6" i="1"/>
  <c r="AU6" i="1" s="1"/>
  <c r="AT28" i="1"/>
  <c r="AU28" i="1" s="1"/>
  <c r="AT32" i="1"/>
  <c r="AU32" i="1" s="1"/>
  <c r="AT35" i="1"/>
  <c r="AU35" i="1" s="1"/>
  <c r="AT10" i="1"/>
  <c r="AU10" i="1" s="1"/>
  <c r="AT30" i="1"/>
  <c r="AU30" i="1" s="1"/>
  <c r="AT42" i="1"/>
  <c r="AU42" i="1" s="1"/>
  <c r="AT13" i="1"/>
  <c r="AU13" i="1" s="1"/>
  <c r="AT20" i="1"/>
  <c r="AU20" i="1" s="1"/>
  <c r="AT7" i="1"/>
  <c r="AU7" i="1" s="1"/>
  <c r="AT37" i="1"/>
  <c r="AU37" i="1" s="1"/>
  <c r="AT18" i="1"/>
  <c r="AU18" i="1" s="1"/>
  <c r="AT23" i="1"/>
  <c r="AU23" i="1" s="1"/>
  <c r="AT16" i="1"/>
  <c r="AU16" i="1" s="1"/>
  <c r="AT17" i="1"/>
  <c r="AU17" i="1" s="1"/>
  <c r="AT24" i="1"/>
  <c r="AU24" i="1" s="1"/>
  <c r="AT9" i="1"/>
  <c r="AU9" i="1" s="1"/>
  <c r="AT11" i="1"/>
  <c r="AU11" i="1" s="1"/>
  <c r="AT27" i="1"/>
  <c r="AU27" i="1" s="1"/>
  <c r="AT12" i="1"/>
  <c r="AU12" i="1" s="1"/>
  <c r="AT25" i="1"/>
  <c r="AU25" i="1" s="1"/>
  <c r="AT36" i="1"/>
  <c r="AU36" i="1" s="1"/>
  <c r="AT34" i="1"/>
  <c r="AU34" i="1" s="1"/>
  <c r="AT44" i="1"/>
  <c r="AU44" i="1" s="1"/>
  <c r="AT15" i="1"/>
  <c r="AU15" i="1" s="1"/>
  <c r="AT38" i="1"/>
  <c r="AU38" i="1" s="1"/>
  <c r="AT3" i="1"/>
  <c r="AU3" i="1" s="1"/>
  <c r="AT19" i="1"/>
  <c r="AU19" i="1" s="1"/>
  <c r="AT31" i="1"/>
  <c r="AU31" i="1" s="1"/>
  <c r="AT39" i="1"/>
  <c r="AU39" i="1" s="1"/>
  <c r="AT21" i="1"/>
  <c r="AU21" i="1" s="1"/>
  <c r="AT4" i="1"/>
  <c r="AU4" i="1" s="1"/>
  <c r="AT14" i="1"/>
  <c r="AU14" i="1" s="1"/>
  <c r="AT26" i="1"/>
  <c r="AU26" i="1" s="1"/>
  <c r="AT43" i="1"/>
  <c r="AU43" i="1" s="1"/>
  <c r="AT33" i="1"/>
  <c r="AU33" i="1" s="1"/>
  <c r="AT8" i="1"/>
  <c r="AU8" i="1" s="1"/>
  <c r="AT29" i="1"/>
  <c r="AU29" i="1" s="1"/>
  <c r="AT5" i="1"/>
  <c r="AU5" i="1" s="1"/>
  <c r="AU50" i="1" l="1"/>
  <c r="AT50" i="1"/>
</calcChain>
</file>

<file path=xl/sharedStrings.xml><?xml version="1.0" encoding="utf-8"?>
<sst xmlns="http://schemas.openxmlformats.org/spreadsheetml/2006/main" count="391" uniqueCount="143">
  <si>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</si>
  <si>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</si>
  <si>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</si>
  <si>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</si>
  <si>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</si>
  <si>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</si>
  <si>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</si>
  <si>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</si>
  <si>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</si>
  <si>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</si>
  <si>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</si>
  <si>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</si>
  <si>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</si>
  <si>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</si>
  <si>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</si>
  <si>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</si>
  <si>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</si>
  <si>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</si>
  <si>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</si>
  <si>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</si>
  <si>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</si>
  <si>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</si>
  <si>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</si>
  <si>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</si>
  <si>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</si>
  <si>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</si>
  <si>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</si>
  <si>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</si>
  <si>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</si>
  <si>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</si>
  <si>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</si>
  <si>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</si>
  <si>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</si>
  <si>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</si>
  <si>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</si>
  <si>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</si>
  <si>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</si>
  <si>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</si>
  <si>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</si>
  <si>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</si>
  <si>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</si>
  <si>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</si>
  <si>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</si>
  <si>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</si>
  <si>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</si>
  <si>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</si>
  <si>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</si>
  <si>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</si>
  <si>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</si>
  <si>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11-0128-000</t>
  </si>
  <si>
    <t>MAGNUSON/WESLEY &amp; BONNIE</t>
  </si>
  <si>
    <t>250 135TH AVENUE NE</t>
  </si>
  <si>
    <t>MURDOCK MN 56271</t>
  </si>
  <si>
    <t>SWNE</t>
  </si>
  <si>
    <t>21</t>
  </si>
  <si>
    <t>122</t>
  </si>
  <si>
    <t>37</t>
  </si>
  <si>
    <t>SENE</t>
  </si>
  <si>
    <t>11-0129-200</t>
  </si>
  <si>
    <t>MAGNUSON/AUSTIN &amp; JOANNA</t>
  </si>
  <si>
    <t>225 110TH STREET SE</t>
  </si>
  <si>
    <t>BENSON MN 56215</t>
  </si>
  <si>
    <t>SENW</t>
  </si>
  <si>
    <t>11-0130-000</t>
  </si>
  <si>
    <t>GRONSETH FAMILY LLLP</t>
  </si>
  <si>
    <t>425 140TH AVENUE NE</t>
  </si>
  <si>
    <t>NESW</t>
  </si>
  <si>
    <t>SWSW</t>
  </si>
  <si>
    <t>11-0132-000</t>
  </si>
  <si>
    <t>HOLT/DENNIS F &amp; DAVID C</t>
  </si>
  <si>
    <t>1445 HWY 9 NE</t>
  </si>
  <si>
    <t>NWSE</t>
  </si>
  <si>
    <t>NESE</t>
  </si>
  <si>
    <t>SESE</t>
  </si>
  <si>
    <t>SWSE</t>
  </si>
  <si>
    <t>SESW</t>
  </si>
  <si>
    <t>11-0133-100</t>
  </si>
  <si>
    <t>HOLT/DAVID &amp; CATHERINE</t>
  </si>
  <si>
    <t>410 150TH AVE NE</t>
  </si>
  <si>
    <t>11-0136-000</t>
  </si>
  <si>
    <t>FOSSO/RYAN</t>
  </si>
  <si>
    <t>8500 75TH AVENUE NW</t>
  </si>
  <si>
    <t>PENNOCK MN 56279</t>
  </si>
  <si>
    <t>NWSW</t>
  </si>
  <si>
    <t>22</t>
  </si>
  <si>
    <t>11-0170-000</t>
  </si>
  <si>
    <t>CARLSON/MICHAEL</t>
  </si>
  <si>
    <t>535 170TH AVENUE NE</t>
  </si>
  <si>
    <t>SUNBURG MN 56289</t>
  </si>
  <si>
    <t>NWNE</t>
  </si>
  <si>
    <t>27</t>
  </si>
  <si>
    <t>11-0171-000</t>
  </si>
  <si>
    <t>DERUYTER/STEVEN D</t>
  </si>
  <si>
    <t>1940 FULHAM STREET, #109</t>
  </si>
  <si>
    <t>ROSEVILLE MN 55113</t>
  </si>
  <si>
    <t>NENW</t>
  </si>
  <si>
    <t>11-0172-000</t>
  </si>
  <si>
    <t>GRONSETH FAMILY FARM PART. LLP</t>
  </si>
  <si>
    <t>390 150TH AVENUE NE</t>
  </si>
  <si>
    <t>NWNW</t>
  </si>
  <si>
    <t>SWNW</t>
  </si>
  <si>
    <t>11-0173-000</t>
  </si>
  <si>
    <t>NETLAND/CAROL &amp; MARIE</t>
  </si>
  <si>
    <t>302 SOUTH 15TH STREET PO BOX 172</t>
  </si>
  <si>
    <t>KERKHOVEN MN 56252</t>
  </si>
  <si>
    <t>11-0174-000</t>
  </si>
  <si>
    <t>11-0175-000</t>
  </si>
  <si>
    <t>11-0176-000</t>
  </si>
  <si>
    <t>FORSMAN/DAVID D &amp; ROSE M</t>
  </si>
  <si>
    <t>1580 30TH ST NE</t>
  </si>
  <si>
    <t>11-0178-000</t>
  </si>
  <si>
    <t>390 150TH AVE NE</t>
  </si>
  <si>
    <t>NENE</t>
  </si>
  <si>
    <t>28</t>
  </si>
  <si>
    <t>11-0178-050</t>
  </si>
  <si>
    <t>GRONSETH/TERRY/&amp; D HESTER</t>
  </si>
  <si>
    <t>370 150TH AVENUE NE</t>
  </si>
  <si>
    <t>11-0178-100</t>
  </si>
  <si>
    <t>UNITED STATES OF AMERICA</t>
  </si>
  <si>
    <t>11-0179-000</t>
  </si>
  <si>
    <t>COLLINS/AARON &amp; KELLY</t>
  </si>
  <si>
    <t>1465 HWY 9 NE</t>
  </si>
  <si>
    <t>11-0179-100</t>
  </si>
  <si>
    <t>HOLT/DAVID &amp; DENNIS</t>
  </si>
  <si>
    <t>410 150TH AVENUE NE</t>
  </si>
  <si>
    <t>11-0180-000</t>
  </si>
  <si>
    <t>11-0180-100</t>
  </si>
  <si>
    <t>HOLT/DENNIS</t>
  </si>
  <si>
    <t>11-0182-000</t>
  </si>
  <si>
    <t>JAC 123 LLC</t>
  </si>
  <si>
    <t>330 150TH AVENUE NE</t>
  </si>
  <si>
    <t>11-0182-100</t>
  </si>
  <si>
    <t>11-0182-200</t>
  </si>
  <si>
    <t>RICE/ALLAN J &amp; MARCIA</t>
  </si>
  <si>
    <t>CR 35</t>
  </si>
  <si>
    <t>P.O. BOX 241 1635 HOBAN AVENUE</t>
  </si>
  <si>
    <t>CR 93</t>
  </si>
  <si>
    <t>MN HWY 9 NE</t>
  </si>
  <si>
    <t>1000 HIGHWAY 10 WEST</t>
  </si>
  <si>
    <t>DETROIT LAKES MN 56501</t>
  </si>
  <si>
    <t>TOTAL WATERSHED ACRES:</t>
  </si>
  <si>
    <t>STATE HWYS</t>
  </si>
  <si>
    <t>SWIFT CTY 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</si>
</sst>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3"/>
  <sheetViews>
    <sheetView tabSelected="1" zoomScaleNormal="100" workbookViewId="0">
      <selection activeCell="A2" sqref="A2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2801.4</v>
      </c>
      <c r="AN1" s="5">
        <v>4669</v>
      </c>
      <c r="AP1" s="5" t="s">
        <v>0</v>
      </c>
      <c r="AU1" s="5" t="s">
        <v>1</v>
      </c>
    </row>
    <row r="2" spans="1:47" ht="68.099999999999994" customHeight="1" x14ac:dyDescent="0.25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15</v>
      </c>
      <c r="O2" s="12" t="s">
        <v>16</v>
      </c>
      <c r="P2" s="15" t="s">
        <v>17</v>
      </c>
      <c r="Q2" s="12" t="s">
        <v>18</v>
      </c>
      <c r="R2" s="16" t="s">
        <v>19</v>
      </c>
      <c r="S2" s="12" t="s">
        <v>20</v>
      </c>
      <c r="T2" s="17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8" t="s">
        <v>27</v>
      </c>
      <c r="AA2" s="12" t="s">
        <v>28</v>
      </c>
      <c r="AB2" s="19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8" t="s">
        <v>34</v>
      </c>
      <c r="AH2" s="12" t="s">
        <v>35</v>
      </c>
      <c r="AI2" s="12" t="s">
        <v>36</v>
      </c>
      <c r="AJ2" s="12" t="s">
        <v>37</v>
      </c>
      <c r="AK2" s="13" t="s">
        <v>38</v>
      </c>
      <c r="AL2" s="12" t="s">
        <v>39</v>
      </c>
      <c r="AM2" s="13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  <c r="AR2" s="12" t="s">
        <v>45</v>
      </c>
      <c r="AS2" s="12" t="s">
        <v>46</v>
      </c>
      <c r="AT2" s="12" t="s">
        <v>47</v>
      </c>
      <c r="AU2" s="12" t="s">
        <v>48</v>
      </c>
    </row>
    <row r="3" spans="1:47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2">
        <v>160.29776672700001</v>
      </c>
      <c r="J3" s="2">
        <v>40.119999999999997</v>
      </c>
      <c r="K3" s="2">
        <f t="shared" ref="K3:K33" si="0">SUM(N3,P3,R3,T3,V3,X3,Z3,AB3,AE3,AG3,AI3)</f>
        <v>5.98</v>
      </c>
      <c r="L3" s="2">
        <f t="shared" ref="L3:L33" si="1">SUM(M3,AD3,AK3,AM3,AO3,AQ3,AR3)</f>
        <v>10.27</v>
      </c>
      <c r="M3" s="3">
        <v>9.25</v>
      </c>
      <c r="P3" s="6">
        <v>2.8</v>
      </c>
      <c r="Q3" s="5">
        <v>3693.9</v>
      </c>
      <c r="R3" s="7">
        <v>3.18</v>
      </c>
      <c r="S3" s="5">
        <v>3341.3850000000002</v>
      </c>
      <c r="AL3" s="5" t="str">
        <f t="shared" ref="AL3:AL33" si="2">IF(AK3&gt;0,AK3*$AL$1,"")</f>
        <v/>
      </c>
      <c r="AM3" s="3">
        <v>0.13</v>
      </c>
      <c r="AN3" s="5">
        <f t="shared" ref="AN3:AN33" si="3">IF(AM3&gt;0,AM3*$AN$1,"")</f>
        <v>606.97</v>
      </c>
      <c r="AO3" s="2">
        <v>0.27</v>
      </c>
      <c r="AP3" s="5">
        <f t="shared" ref="AP3:AP33" si="4">IF(AO3&gt;0,AO3*$AP$1,"")</f>
        <v>0.27</v>
      </c>
      <c r="AQ3" s="2">
        <v>0.62</v>
      </c>
      <c r="AS3" s="5">
        <f t="shared" ref="AS3:AS33" si="5">SUM(O3,Q3,S3,U3,W3,Y3,AA3,AC3,AF3,AH3,AJ3)</f>
        <v>7035.2849999999999</v>
      </c>
      <c r="AT3" s="11">
        <f t="shared" ref="AT3:AT49" si="6">(AS3/$AS$50)*100</f>
        <v>1.4065594683387888</v>
      </c>
      <c r="AU3" s="5">
        <f t="shared" ref="AU3:AU33" si="7">(AT3/100)*$AU$1</f>
        <v>1406.5594683387887</v>
      </c>
    </row>
    <row r="4" spans="1:47" x14ac:dyDescent="0.25">
      <c r="A4" s="1" t="s">
        <v>49</v>
      </c>
      <c r="B4" s="1" t="s">
        <v>50</v>
      </c>
      <c r="C4" s="1" t="s">
        <v>51</v>
      </c>
      <c r="D4" s="1" t="s">
        <v>52</v>
      </c>
      <c r="E4" s="1" t="s">
        <v>57</v>
      </c>
      <c r="F4" s="1" t="s">
        <v>54</v>
      </c>
      <c r="G4" s="1" t="s">
        <v>55</v>
      </c>
      <c r="H4" s="1" t="s">
        <v>56</v>
      </c>
      <c r="I4" s="2">
        <v>160.29776672700001</v>
      </c>
      <c r="J4" s="2">
        <v>38.520000000000003</v>
      </c>
      <c r="K4" s="2">
        <f t="shared" si="0"/>
        <v>2.5500000000000003</v>
      </c>
      <c r="L4" s="2">
        <f t="shared" si="1"/>
        <v>0.01</v>
      </c>
      <c r="M4" s="3">
        <v>0.01</v>
      </c>
      <c r="P4" s="6">
        <v>0.31</v>
      </c>
      <c r="Q4" s="5">
        <v>408.96749999999997</v>
      </c>
      <c r="R4" s="7">
        <v>2.2400000000000002</v>
      </c>
      <c r="S4" s="5">
        <v>2353.6799999999998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2762.6475</v>
      </c>
      <c r="AT4" s="11">
        <f t="shared" si="6"/>
        <v>0.55233412701937223</v>
      </c>
      <c r="AU4" s="5">
        <f t="shared" si="7"/>
        <v>552.33412701937232</v>
      </c>
    </row>
    <row r="5" spans="1:47" x14ac:dyDescent="0.25">
      <c r="A5" s="1" t="s">
        <v>58</v>
      </c>
      <c r="B5" s="1" t="s">
        <v>59</v>
      </c>
      <c r="C5" s="1" t="s">
        <v>60</v>
      </c>
      <c r="D5" s="1" t="s">
        <v>61</v>
      </c>
      <c r="E5" s="1" t="s">
        <v>62</v>
      </c>
      <c r="F5" s="1" t="s">
        <v>54</v>
      </c>
      <c r="G5" s="1" t="s">
        <v>55</v>
      </c>
      <c r="H5" s="1" t="s">
        <v>56</v>
      </c>
      <c r="I5" s="2">
        <v>80.037446647500005</v>
      </c>
      <c r="J5" s="2">
        <v>39.979999999999997</v>
      </c>
      <c r="K5" s="2">
        <f t="shared" si="0"/>
        <v>1.3</v>
      </c>
      <c r="L5" s="2">
        <f t="shared" si="1"/>
        <v>0</v>
      </c>
      <c r="R5" s="7">
        <v>1.3</v>
      </c>
      <c r="S5" s="5">
        <v>1365.9749999999999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1365.9749999999999</v>
      </c>
      <c r="AT5" s="11">
        <f t="shared" si="6"/>
        <v>0.27309839896522703</v>
      </c>
      <c r="AU5" s="5">
        <f t="shared" si="7"/>
        <v>273.09839896522703</v>
      </c>
    </row>
    <row r="6" spans="1:47" x14ac:dyDescent="0.25">
      <c r="A6" s="1" t="s">
        <v>63</v>
      </c>
      <c r="B6" s="1" t="s">
        <v>64</v>
      </c>
      <c r="C6" s="1" t="s">
        <v>65</v>
      </c>
      <c r="D6" s="1" t="s">
        <v>52</v>
      </c>
      <c r="E6" s="1" t="s">
        <v>66</v>
      </c>
      <c r="F6" s="1" t="s">
        <v>54</v>
      </c>
      <c r="G6" s="1" t="s">
        <v>55</v>
      </c>
      <c r="H6" s="1" t="s">
        <v>56</v>
      </c>
      <c r="I6" s="2">
        <v>79.7247572526</v>
      </c>
      <c r="J6" s="2">
        <v>39.880000000000003</v>
      </c>
      <c r="K6" s="2">
        <f t="shared" si="0"/>
        <v>12.399999999999999</v>
      </c>
      <c r="L6" s="2">
        <f t="shared" si="1"/>
        <v>0.05</v>
      </c>
      <c r="M6" s="3">
        <v>0.05</v>
      </c>
      <c r="P6" s="6">
        <v>2.67</v>
      </c>
      <c r="Q6" s="5">
        <v>3522.3975</v>
      </c>
      <c r="R6" s="7">
        <v>9.4499999999999993</v>
      </c>
      <c r="S6" s="5">
        <v>9929.5874999999996</v>
      </c>
      <c r="AB6" s="10">
        <v>0.28000000000000003</v>
      </c>
      <c r="AC6" s="5">
        <v>31.775099999999998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13483.760100000001</v>
      </c>
      <c r="AT6" s="11">
        <f t="shared" si="6"/>
        <v>2.6957984555655923</v>
      </c>
      <c r="AU6" s="5">
        <f t="shared" si="7"/>
        <v>2695.7984555655921</v>
      </c>
    </row>
    <row r="7" spans="1:47" x14ac:dyDescent="0.25">
      <c r="A7" s="1" t="s">
        <v>63</v>
      </c>
      <c r="B7" s="1" t="s">
        <v>64</v>
      </c>
      <c r="C7" s="1" t="s">
        <v>65</v>
      </c>
      <c r="D7" s="1" t="s">
        <v>52</v>
      </c>
      <c r="E7" s="1" t="s">
        <v>67</v>
      </c>
      <c r="F7" s="1" t="s">
        <v>54</v>
      </c>
      <c r="G7" s="1" t="s">
        <v>55</v>
      </c>
      <c r="H7" s="1" t="s">
        <v>56</v>
      </c>
      <c r="I7" s="2">
        <v>79.7247572526</v>
      </c>
      <c r="J7" s="2">
        <v>39.64</v>
      </c>
      <c r="K7" s="2">
        <f t="shared" si="0"/>
        <v>0.04</v>
      </c>
      <c r="L7" s="2">
        <f t="shared" si="1"/>
        <v>0</v>
      </c>
      <c r="R7" s="7">
        <v>0.04</v>
      </c>
      <c r="S7" s="5">
        <v>42.03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42.03</v>
      </c>
      <c r="AT7" s="11">
        <f t="shared" si="6"/>
        <v>8.403027660468524E-3</v>
      </c>
      <c r="AU7" s="5">
        <f t="shared" si="7"/>
        <v>8.4030276604685241</v>
      </c>
    </row>
    <row r="8" spans="1:47" x14ac:dyDescent="0.25">
      <c r="A8" s="1" t="s">
        <v>68</v>
      </c>
      <c r="B8" s="1" t="s">
        <v>69</v>
      </c>
      <c r="C8" s="1" t="s">
        <v>70</v>
      </c>
      <c r="D8" s="1" t="s">
        <v>52</v>
      </c>
      <c r="E8" s="1" t="s">
        <v>71</v>
      </c>
      <c r="F8" s="1" t="s">
        <v>54</v>
      </c>
      <c r="G8" s="1" t="s">
        <v>55</v>
      </c>
      <c r="H8" s="1" t="s">
        <v>56</v>
      </c>
      <c r="I8" s="2">
        <v>198.42907136299999</v>
      </c>
      <c r="J8" s="2">
        <v>40.159999999999997</v>
      </c>
      <c r="K8" s="2">
        <f t="shared" si="0"/>
        <v>7.6899999999999995</v>
      </c>
      <c r="L8" s="2">
        <f t="shared" si="1"/>
        <v>32.31</v>
      </c>
      <c r="M8" s="3">
        <v>29.78</v>
      </c>
      <c r="N8" s="4">
        <v>0.35</v>
      </c>
      <c r="O8" s="5">
        <v>587.73749999999995</v>
      </c>
      <c r="P8" s="6">
        <v>7.34</v>
      </c>
      <c r="Q8" s="5">
        <v>9683.2950000000001</v>
      </c>
      <c r="AL8" s="5" t="str">
        <f t="shared" si="2"/>
        <v/>
      </c>
      <c r="AM8" s="3">
        <v>0.19</v>
      </c>
      <c r="AN8" s="5">
        <f t="shared" si="3"/>
        <v>887.11</v>
      </c>
      <c r="AO8" s="2">
        <v>0.83</v>
      </c>
      <c r="AP8" s="5">
        <f t="shared" si="4"/>
        <v>0.83</v>
      </c>
      <c r="AQ8" s="2">
        <v>1.51</v>
      </c>
      <c r="AS8" s="5">
        <f t="shared" si="5"/>
        <v>10271.032499999999</v>
      </c>
      <c r="AT8" s="11">
        <f t="shared" si="6"/>
        <v>2.0534801379745695</v>
      </c>
      <c r="AU8" s="5">
        <f t="shared" si="7"/>
        <v>2053.4801379745695</v>
      </c>
    </row>
    <row r="9" spans="1:47" x14ac:dyDescent="0.25">
      <c r="A9" s="1" t="s">
        <v>68</v>
      </c>
      <c r="B9" s="1" t="s">
        <v>69</v>
      </c>
      <c r="C9" s="1" t="s">
        <v>70</v>
      </c>
      <c r="D9" s="1" t="s">
        <v>52</v>
      </c>
      <c r="E9" s="1" t="s">
        <v>72</v>
      </c>
      <c r="F9" s="1" t="s">
        <v>54</v>
      </c>
      <c r="G9" s="1" t="s">
        <v>55</v>
      </c>
      <c r="H9" s="1" t="s">
        <v>56</v>
      </c>
      <c r="I9" s="2">
        <v>198.42907136299999</v>
      </c>
      <c r="J9" s="2">
        <v>38.76</v>
      </c>
      <c r="K9" s="2">
        <f t="shared" si="0"/>
        <v>20.990000000000002</v>
      </c>
      <c r="L9" s="2">
        <f t="shared" si="1"/>
        <v>2.69</v>
      </c>
      <c r="M9" s="3">
        <v>2.69</v>
      </c>
      <c r="N9" s="4">
        <v>0.03</v>
      </c>
      <c r="O9" s="5">
        <v>50.377499999999998</v>
      </c>
      <c r="P9" s="6">
        <v>4.18</v>
      </c>
      <c r="Q9" s="5">
        <v>5514.4649999999992</v>
      </c>
      <c r="R9" s="7">
        <v>12.11</v>
      </c>
      <c r="S9" s="5">
        <v>12724.5825</v>
      </c>
      <c r="T9" s="8">
        <v>4.67</v>
      </c>
      <c r="U9" s="5">
        <v>1472.1007500000001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19761.525750000001</v>
      </c>
      <c r="AT9" s="11">
        <f t="shared" si="6"/>
        <v>3.950907625275065</v>
      </c>
      <c r="AU9" s="5">
        <f t="shared" si="7"/>
        <v>3950.9076252750651</v>
      </c>
    </row>
    <row r="10" spans="1:47" x14ac:dyDescent="0.25">
      <c r="A10" s="1" t="s">
        <v>68</v>
      </c>
      <c r="B10" s="1" t="s">
        <v>69</v>
      </c>
      <c r="C10" s="1" t="s">
        <v>70</v>
      </c>
      <c r="D10" s="1" t="s">
        <v>52</v>
      </c>
      <c r="E10" s="1" t="s">
        <v>73</v>
      </c>
      <c r="F10" s="1" t="s">
        <v>54</v>
      </c>
      <c r="G10" s="1" t="s">
        <v>55</v>
      </c>
      <c r="H10" s="1" t="s">
        <v>56</v>
      </c>
      <c r="I10" s="2">
        <v>198.42907136299999</v>
      </c>
      <c r="J10" s="2">
        <v>34.78</v>
      </c>
      <c r="K10" s="2">
        <f t="shared" si="0"/>
        <v>34.469999999999992</v>
      </c>
      <c r="L10" s="2">
        <f t="shared" si="1"/>
        <v>0.32</v>
      </c>
      <c r="M10" s="3">
        <v>0.32</v>
      </c>
      <c r="P10" s="6">
        <v>12.31</v>
      </c>
      <c r="Q10" s="5">
        <v>16239.967500000001</v>
      </c>
      <c r="R10" s="7">
        <v>16.52</v>
      </c>
      <c r="S10" s="5">
        <v>17358.39</v>
      </c>
      <c r="T10" s="8">
        <v>3.73</v>
      </c>
      <c r="U10" s="5">
        <v>1175.78925</v>
      </c>
      <c r="Z10" s="9">
        <v>1.48</v>
      </c>
      <c r="AA10" s="5">
        <v>186.61320000000001</v>
      </c>
      <c r="AB10" s="10">
        <v>0.43</v>
      </c>
      <c r="AC10" s="5">
        <v>48.797474999999999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35009.557424999999</v>
      </c>
      <c r="AT10" s="11">
        <f t="shared" si="6"/>
        <v>6.9994356274812315</v>
      </c>
      <c r="AU10" s="5">
        <f t="shared" si="7"/>
        <v>6999.4356274812317</v>
      </c>
    </row>
    <row r="11" spans="1:47" x14ac:dyDescent="0.25">
      <c r="A11" s="1" t="s">
        <v>68</v>
      </c>
      <c r="B11" s="1" t="s">
        <v>69</v>
      </c>
      <c r="C11" s="1" t="s">
        <v>70</v>
      </c>
      <c r="D11" s="1" t="s">
        <v>52</v>
      </c>
      <c r="E11" s="1" t="s">
        <v>74</v>
      </c>
      <c r="F11" s="1" t="s">
        <v>54</v>
      </c>
      <c r="G11" s="1" t="s">
        <v>55</v>
      </c>
      <c r="H11" s="1" t="s">
        <v>56</v>
      </c>
      <c r="I11" s="2">
        <v>198.42907136299999</v>
      </c>
      <c r="J11" s="2">
        <v>38.090000000000003</v>
      </c>
      <c r="K11" s="2">
        <f t="shared" si="0"/>
        <v>23.700000000000003</v>
      </c>
      <c r="L11" s="2">
        <f t="shared" si="1"/>
        <v>14.379999999999999</v>
      </c>
      <c r="M11" s="3">
        <v>11.36</v>
      </c>
      <c r="N11" s="4">
        <v>0.62</v>
      </c>
      <c r="O11" s="5">
        <v>1041.135</v>
      </c>
      <c r="P11" s="6">
        <v>22.67</v>
      </c>
      <c r="Q11" s="5">
        <v>29907.397499999999</v>
      </c>
      <c r="R11" s="7">
        <v>0.41</v>
      </c>
      <c r="S11" s="5">
        <v>430.80749999999989</v>
      </c>
      <c r="AL11" s="5" t="str">
        <f t="shared" si="2"/>
        <v/>
      </c>
      <c r="AM11" s="3">
        <v>1.02</v>
      </c>
      <c r="AN11" s="5">
        <f t="shared" si="3"/>
        <v>4762.38</v>
      </c>
      <c r="AO11" s="2">
        <v>0.19</v>
      </c>
      <c r="AP11" s="5">
        <f t="shared" si="4"/>
        <v>0.19</v>
      </c>
      <c r="AQ11" s="2">
        <v>1.81</v>
      </c>
      <c r="AS11" s="5">
        <f t="shared" si="5"/>
        <v>31379.339999999997</v>
      </c>
      <c r="AT11" s="11">
        <f t="shared" si="6"/>
        <v>6.2736488695514234</v>
      </c>
      <c r="AU11" s="5">
        <f t="shared" si="7"/>
        <v>6273.6488695514236</v>
      </c>
    </row>
    <row r="12" spans="1:47" x14ac:dyDescent="0.25">
      <c r="A12" s="1" t="s">
        <v>68</v>
      </c>
      <c r="B12" s="1" t="s">
        <v>69</v>
      </c>
      <c r="C12" s="1" t="s">
        <v>70</v>
      </c>
      <c r="D12" s="1" t="s">
        <v>52</v>
      </c>
      <c r="E12" s="1" t="s">
        <v>75</v>
      </c>
      <c r="F12" s="1" t="s">
        <v>54</v>
      </c>
      <c r="G12" s="1" t="s">
        <v>55</v>
      </c>
      <c r="H12" s="1" t="s">
        <v>56</v>
      </c>
      <c r="I12" s="2">
        <v>198.42907136299999</v>
      </c>
      <c r="J12" s="2">
        <v>37.89</v>
      </c>
      <c r="K12" s="2">
        <f t="shared" si="0"/>
        <v>31.639999999999997</v>
      </c>
      <c r="L12" s="2">
        <f t="shared" si="1"/>
        <v>4.07</v>
      </c>
      <c r="M12" s="3">
        <v>4.07</v>
      </c>
      <c r="P12" s="6">
        <v>0.74</v>
      </c>
      <c r="Q12" s="5">
        <v>976.245</v>
      </c>
      <c r="R12" s="7">
        <v>30.9</v>
      </c>
      <c r="S12" s="5">
        <v>32468.174999999999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33444.42</v>
      </c>
      <c r="AT12" s="11">
        <f t="shared" si="6"/>
        <v>6.6865188281781274</v>
      </c>
      <c r="AU12" s="5">
        <f t="shared" si="7"/>
        <v>6686.5188281781275</v>
      </c>
    </row>
    <row r="13" spans="1:47" x14ac:dyDescent="0.25">
      <c r="A13" s="1" t="s">
        <v>76</v>
      </c>
      <c r="B13" s="1" t="s">
        <v>77</v>
      </c>
      <c r="C13" s="1" t="s">
        <v>78</v>
      </c>
      <c r="D13" s="1" t="s">
        <v>52</v>
      </c>
      <c r="E13" s="1" t="s">
        <v>73</v>
      </c>
      <c r="F13" s="1" t="s">
        <v>54</v>
      </c>
      <c r="G13" s="1" t="s">
        <v>55</v>
      </c>
      <c r="H13" s="1" t="s">
        <v>56</v>
      </c>
      <c r="I13" s="2">
        <v>2.5793493775199998</v>
      </c>
      <c r="J13" s="2">
        <v>2.13</v>
      </c>
      <c r="K13" s="2">
        <f t="shared" si="0"/>
        <v>2.12</v>
      </c>
      <c r="L13" s="2">
        <f t="shared" si="1"/>
        <v>0</v>
      </c>
      <c r="R13" s="7">
        <v>0.52</v>
      </c>
      <c r="S13" s="5">
        <v>546.39</v>
      </c>
      <c r="Z13" s="9">
        <v>1.29</v>
      </c>
      <c r="AA13" s="5">
        <v>162.65610000000001</v>
      </c>
      <c r="AB13" s="10">
        <v>0.31</v>
      </c>
      <c r="AC13" s="5">
        <v>35.179575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744.22567500000002</v>
      </c>
      <c r="AT13" s="11">
        <f t="shared" si="6"/>
        <v>0.14879250375103159</v>
      </c>
      <c r="AU13" s="5">
        <f t="shared" si="7"/>
        <v>148.7925037510316</v>
      </c>
    </row>
    <row r="14" spans="1:47" x14ac:dyDescent="0.25">
      <c r="A14" s="1" t="s">
        <v>79</v>
      </c>
      <c r="B14" s="1" t="s">
        <v>80</v>
      </c>
      <c r="C14" s="1" t="s">
        <v>81</v>
      </c>
      <c r="D14" s="1" t="s">
        <v>82</v>
      </c>
      <c r="E14" s="1" t="s">
        <v>83</v>
      </c>
      <c r="F14" s="1" t="s">
        <v>84</v>
      </c>
      <c r="G14" s="1" t="s">
        <v>55</v>
      </c>
      <c r="H14" s="1" t="s">
        <v>56</v>
      </c>
      <c r="I14" s="2">
        <v>160.29993562199999</v>
      </c>
      <c r="J14" s="2">
        <v>39.57</v>
      </c>
      <c r="K14" s="2">
        <f t="shared" si="0"/>
        <v>7.89</v>
      </c>
      <c r="L14" s="2">
        <f t="shared" si="1"/>
        <v>0</v>
      </c>
      <c r="T14" s="8">
        <v>7.89</v>
      </c>
      <c r="U14" s="5">
        <v>2487.1252500000001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2487.1252500000001</v>
      </c>
      <c r="AT14" s="11">
        <f t="shared" si="6"/>
        <v>0.49724916180822487</v>
      </c>
      <c r="AU14" s="5">
        <f t="shared" si="7"/>
        <v>497.24916180822487</v>
      </c>
    </row>
    <row r="15" spans="1:47" x14ac:dyDescent="0.25">
      <c r="A15" s="1" t="s">
        <v>79</v>
      </c>
      <c r="B15" s="1" t="s">
        <v>80</v>
      </c>
      <c r="C15" s="1" t="s">
        <v>81</v>
      </c>
      <c r="D15" s="1" t="s">
        <v>82</v>
      </c>
      <c r="E15" s="1" t="s">
        <v>66</v>
      </c>
      <c r="F15" s="1" t="s">
        <v>84</v>
      </c>
      <c r="G15" s="1" t="s">
        <v>55</v>
      </c>
      <c r="H15" s="1" t="s">
        <v>56</v>
      </c>
      <c r="I15" s="2">
        <v>160.29993562199999</v>
      </c>
      <c r="J15" s="2">
        <v>41.54</v>
      </c>
      <c r="K15" s="2">
        <f t="shared" si="0"/>
        <v>0.43</v>
      </c>
      <c r="L15" s="2">
        <f t="shared" si="1"/>
        <v>0</v>
      </c>
      <c r="T15" s="8">
        <v>0.43</v>
      </c>
      <c r="U15" s="5">
        <v>135.54675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135.54675</v>
      </c>
      <c r="AT15" s="11">
        <f t="shared" si="6"/>
        <v>2.7099764205010989E-2</v>
      </c>
      <c r="AU15" s="5">
        <f t="shared" si="7"/>
        <v>27.099764205010988</v>
      </c>
    </row>
    <row r="16" spans="1:47" x14ac:dyDescent="0.25">
      <c r="A16" s="1" t="s">
        <v>79</v>
      </c>
      <c r="B16" s="1" t="s">
        <v>80</v>
      </c>
      <c r="C16" s="1" t="s">
        <v>81</v>
      </c>
      <c r="D16" s="1" t="s">
        <v>82</v>
      </c>
      <c r="E16" s="1" t="s">
        <v>75</v>
      </c>
      <c r="F16" s="1" t="s">
        <v>84</v>
      </c>
      <c r="G16" s="1" t="s">
        <v>55</v>
      </c>
      <c r="H16" s="1" t="s">
        <v>56</v>
      </c>
      <c r="I16" s="2">
        <v>160.29993562199999</v>
      </c>
      <c r="J16" s="2">
        <v>35.43</v>
      </c>
      <c r="K16" s="2">
        <f t="shared" si="0"/>
        <v>15.82</v>
      </c>
      <c r="L16" s="2">
        <f t="shared" si="1"/>
        <v>0</v>
      </c>
      <c r="T16" s="8">
        <v>15.76</v>
      </c>
      <c r="U16" s="5">
        <v>4967.9459999999999</v>
      </c>
      <c r="AB16" s="10">
        <v>0.06</v>
      </c>
      <c r="AC16" s="5">
        <v>6.8089500000000003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4974.7549499999996</v>
      </c>
      <c r="AT16" s="11">
        <f t="shared" si="6"/>
        <v>0.99459917794201047</v>
      </c>
      <c r="AU16" s="5">
        <f t="shared" si="7"/>
        <v>994.59917794201044</v>
      </c>
    </row>
    <row r="17" spans="1:47" x14ac:dyDescent="0.25">
      <c r="A17" s="1" t="s">
        <v>79</v>
      </c>
      <c r="B17" s="1" t="s">
        <v>80</v>
      </c>
      <c r="C17" s="1" t="s">
        <v>81</v>
      </c>
      <c r="D17" s="1" t="s">
        <v>82</v>
      </c>
      <c r="E17" s="1" t="s">
        <v>67</v>
      </c>
      <c r="F17" s="1" t="s">
        <v>84</v>
      </c>
      <c r="G17" s="1" t="s">
        <v>55</v>
      </c>
      <c r="H17" s="1" t="s">
        <v>56</v>
      </c>
      <c r="I17" s="2">
        <v>160.29993562199999</v>
      </c>
      <c r="J17" s="2">
        <v>37.880000000000003</v>
      </c>
      <c r="K17" s="2">
        <f t="shared" si="0"/>
        <v>37.519999999999996</v>
      </c>
      <c r="L17" s="2">
        <f t="shared" si="1"/>
        <v>0.36</v>
      </c>
      <c r="M17" s="3">
        <v>0.36</v>
      </c>
      <c r="R17" s="7">
        <v>21.27</v>
      </c>
      <c r="S17" s="5">
        <v>22349.452499999999</v>
      </c>
      <c r="T17" s="8">
        <v>16.25</v>
      </c>
      <c r="U17" s="5">
        <v>5122.40625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27471.858749999999</v>
      </c>
      <c r="AT17" s="11">
        <f t="shared" si="6"/>
        <v>5.4924289545737386</v>
      </c>
      <c r="AU17" s="5">
        <f t="shared" si="7"/>
        <v>5492.4289545737383</v>
      </c>
    </row>
    <row r="18" spans="1:47" x14ac:dyDescent="0.25">
      <c r="A18" s="1" t="s">
        <v>85</v>
      </c>
      <c r="B18" s="1" t="s">
        <v>86</v>
      </c>
      <c r="C18" s="1" t="s">
        <v>87</v>
      </c>
      <c r="D18" s="1" t="s">
        <v>88</v>
      </c>
      <c r="E18" s="1" t="s">
        <v>89</v>
      </c>
      <c r="F18" s="1" t="s">
        <v>90</v>
      </c>
      <c r="G18" s="1" t="s">
        <v>55</v>
      </c>
      <c r="H18" s="1" t="s">
        <v>56</v>
      </c>
      <c r="I18" s="2">
        <v>160.39291141499999</v>
      </c>
      <c r="J18" s="2">
        <v>38.090000000000003</v>
      </c>
      <c r="K18" s="2">
        <f t="shared" si="0"/>
        <v>6.09</v>
      </c>
      <c r="L18" s="2">
        <f t="shared" si="1"/>
        <v>0.68</v>
      </c>
      <c r="M18" s="3">
        <v>0.68</v>
      </c>
      <c r="T18" s="8">
        <v>6.09</v>
      </c>
      <c r="U18" s="5">
        <v>1919.7202500000001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1919.7202500000001</v>
      </c>
      <c r="AT18" s="11">
        <f t="shared" si="6"/>
        <v>0.38380828839189984</v>
      </c>
      <c r="AU18" s="5">
        <f t="shared" si="7"/>
        <v>383.80828839189985</v>
      </c>
    </row>
    <row r="19" spans="1:47" x14ac:dyDescent="0.25">
      <c r="A19" s="1" t="s">
        <v>85</v>
      </c>
      <c r="B19" s="1" t="s">
        <v>86</v>
      </c>
      <c r="C19" s="1" t="s">
        <v>87</v>
      </c>
      <c r="D19" s="1" t="s">
        <v>88</v>
      </c>
      <c r="E19" s="1" t="s">
        <v>53</v>
      </c>
      <c r="F19" s="1" t="s">
        <v>90</v>
      </c>
      <c r="G19" s="1" t="s">
        <v>55</v>
      </c>
      <c r="H19" s="1" t="s">
        <v>56</v>
      </c>
      <c r="I19" s="2">
        <v>160.39291141499999</v>
      </c>
      <c r="J19" s="2">
        <v>39.82</v>
      </c>
      <c r="K19" s="2">
        <f t="shared" si="0"/>
        <v>11.58</v>
      </c>
      <c r="L19" s="2">
        <f t="shared" si="1"/>
        <v>4.67</v>
      </c>
      <c r="M19" s="3">
        <v>4.67</v>
      </c>
      <c r="R19" s="7">
        <v>8.39</v>
      </c>
      <c r="S19" s="5">
        <v>8815.7925000000014</v>
      </c>
      <c r="T19" s="8">
        <v>3.19</v>
      </c>
      <c r="U19" s="5">
        <v>1005.56775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9821.3602500000015</v>
      </c>
      <c r="AT19" s="11">
        <f t="shared" si="6"/>
        <v>1.9635774885599824</v>
      </c>
      <c r="AU19" s="5">
        <f t="shared" si="7"/>
        <v>1963.5774885599824</v>
      </c>
    </row>
    <row r="20" spans="1:47" x14ac:dyDescent="0.25">
      <c r="A20" s="1" t="s">
        <v>91</v>
      </c>
      <c r="B20" s="1" t="s">
        <v>92</v>
      </c>
      <c r="C20" s="1" t="s">
        <v>93</v>
      </c>
      <c r="D20" s="1" t="s">
        <v>94</v>
      </c>
      <c r="E20" s="1" t="s">
        <v>95</v>
      </c>
      <c r="F20" s="1" t="s">
        <v>90</v>
      </c>
      <c r="G20" s="1" t="s">
        <v>55</v>
      </c>
      <c r="H20" s="1" t="s">
        <v>56</v>
      </c>
      <c r="I20" s="2">
        <v>79.458998999599999</v>
      </c>
      <c r="J20" s="2">
        <v>37.65</v>
      </c>
      <c r="K20" s="2">
        <f t="shared" si="0"/>
        <v>31.689999999999998</v>
      </c>
      <c r="L20" s="2">
        <f t="shared" si="1"/>
        <v>1.71</v>
      </c>
      <c r="M20" s="3">
        <v>1.71</v>
      </c>
      <c r="P20" s="6">
        <v>0.33</v>
      </c>
      <c r="Q20" s="5">
        <v>435.35250000000002</v>
      </c>
      <c r="R20" s="7">
        <v>20.61</v>
      </c>
      <c r="S20" s="5">
        <v>21655.9575</v>
      </c>
      <c r="T20" s="8">
        <v>10.75</v>
      </c>
      <c r="U20" s="5">
        <v>3388.6687499999998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25479.978750000002</v>
      </c>
      <c r="AT20" s="11">
        <f t="shared" si="6"/>
        <v>5.0941938192814709</v>
      </c>
      <c r="AU20" s="5">
        <f t="shared" si="7"/>
        <v>5094.1938192814705</v>
      </c>
    </row>
    <row r="21" spans="1:47" x14ac:dyDescent="0.25">
      <c r="A21" s="1" t="s">
        <v>91</v>
      </c>
      <c r="B21" s="1" t="s">
        <v>92</v>
      </c>
      <c r="C21" s="1" t="s">
        <v>93</v>
      </c>
      <c r="D21" s="1" t="s">
        <v>94</v>
      </c>
      <c r="E21" s="1" t="s">
        <v>62</v>
      </c>
      <c r="F21" s="1" t="s">
        <v>90</v>
      </c>
      <c r="G21" s="1" t="s">
        <v>55</v>
      </c>
      <c r="H21" s="1" t="s">
        <v>56</v>
      </c>
      <c r="I21" s="2">
        <v>79.458998999599999</v>
      </c>
      <c r="J21" s="2">
        <v>39.659999999999997</v>
      </c>
      <c r="K21" s="2">
        <f t="shared" si="0"/>
        <v>38.89</v>
      </c>
      <c r="L21" s="2">
        <f t="shared" si="1"/>
        <v>0.78</v>
      </c>
      <c r="M21" s="3">
        <v>0.78</v>
      </c>
      <c r="P21" s="6">
        <v>0.06</v>
      </c>
      <c r="Q21" s="5">
        <v>79.155000000000001</v>
      </c>
      <c r="R21" s="7">
        <v>30.16</v>
      </c>
      <c r="S21" s="5">
        <v>31690.62</v>
      </c>
      <c r="T21" s="8">
        <v>8.67</v>
      </c>
      <c r="U21" s="5">
        <v>2733.0007500000002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34502.775750000001</v>
      </c>
      <c r="AT21" s="11">
        <f t="shared" si="6"/>
        <v>6.8981151318151941</v>
      </c>
      <c r="AU21" s="5">
        <f t="shared" si="7"/>
        <v>6898.1151318151942</v>
      </c>
    </row>
    <row r="22" spans="1:47" x14ac:dyDescent="0.25">
      <c r="A22" s="1" t="s">
        <v>96</v>
      </c>
      <c r="B22" s="1" t="s">
        <v>97</v>
      </c>
      <c r="C22" s="1" t="s">
        <v>98</v>
      </c>
      <c r="D22" s="1" t="s">
        <v>52</v>
      </c>
      <c r="E22" s="1" t="s">
        <v>99</v>
      </c>
      <c r="F22" s="1" t="s">
        <v>90</v>
      </c>
      <c r="G22" s="1" t="s">
        <v>55</v>
      </c>
      <c r="H22" s="1" t="s">
        <v>56</v>
      </c>
      <c r="I22" s="2">
        <v>80.183042411399995</v>
      </c>
      <c r="J22" s="2">
        <v>36.04</v>
      </c>
      <c r="K22" s="2">
        <f t="shared" si="0"/>
        <v>35.840000000000003</v>
      </c>
      <c r="L22" s="2">
        <f t="shared" si="1"/>
        <v>0.21</v>
      </c>
      <c r="M22" s="3">
        <v>0.21</v>
      </c>
      <c r="N22" s="4">
        <v>0.02</v>
      </c>
      <c r="O22" s="5">
        <v>33.585000000000001</v>
      </c>
      <c r="P22" s="6">
        <v>26.82</v>
      </c>
      <c r="Q22" s="5">
        <v>35382.285000000003</v>
      </c>
      <c r="R22" s="7">
        <v>8.58</v>
      </c>
      <c r="S22" s="5">
        <v>9015.4349999999995</v>
      </c>
      <c r="T22" s="8">
        <v>0.42</v>
      </c>
      <c r="U22" s="5">
        <v>132.39449999999999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44563.699500000002</v>
      </c>
      <c r="AT22" s="11">
        <f t="shared" si="6"/>
        <v>8.909588378570243</v>
      </c>
      <c r="AU22" s="5">
        <f t="shared" si="7"/>
        <v>8909.5883785702426</v>
      </c>
    </row>
    <row r="23" spans="1:47" x14ac:dyDescent="0.25">
      <c r="A23" s="1" t="s">
        <v>96</v>
      </c>
      <c r="B23" s="1" t="s">
        <v>97</v>
      </c>
      <c r="C23" s="1" t="s">
        <v>98</v>
      </c>
      <c r="D23" s="1" t="s">
        <v>52</v>
      </c>
      <c r="E23" s="1" t="s">
        <v>100</v>
      </c>
      <c r="F23" s="1" t="s">
        <v>90</v>
      </c>
      <c r="G23" s="1" t="s">
        <v>55</v>
      </c>
      <c r="H23" s="1" t="s">
        <v>56</v>
      </c>
      <c r="I23" s="2">
        <v>80.183042411399995</v>
      </c>
      <c r="J23" s="2">
        <v>38.020000000000003</v>
      </c>
      <c r="K23" s="2">
        <f t="shared" si="0"/>
        <v>36.86</v>
      </c>
      <c r="L23" s="2">
        <f t="shared" si="1"/>
        <v>1.1499999999999999</v>
      </c>
      <c r="M23" s="3">
        <v>1.1499999999999999</v>
      </c>
      <c r="N23" s="4">
        <v>0.81</v>
      </c>
      <c r="O23" s="5">
        <v>1360.1925000000001</v>
      </c>
      <c r="P23" s="6">
        <v>17.03</v>
      </c>
      <c r="Q23" s="5">
        <v>22466.827499999999</v>
      </c>
      <c r="R23" s="7">
        <v>19.02</v>
      </c>
      <c r="S23" s="5">
        <v>19985.264999999999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43812.285000000003</v>
      </c>
      <c r="AT23" s="11">
        <f t="shared" si="6"/>
        <v>8.7593586182091414</v>
      </c>
      <c r="AU23" s="5">
        <f t="shared" si="7"/>
        <v>8759.3586182091422</v>
      </c>
    </row>
    <row r="24" spans="1:47" x14ac:dyDescent="0.25">
      <c r="A24" s="1" t="s">
        <v>101</v>
      </c>
      <c r="B24" s="1" t="s">
        <v>102</v>
      </c>
      <c r="C24" s="1" t="s">
        <v>103</v>
      </c>
      <c r="D24" s="1" t="s">
        <v>104</v>
      </c>
      <c r="E24" s="1" t="s">
        <v>83</v>
      </c>
      <c r="F24" s="1" t="s">
        <v>90</v>
      </c>
      <c r="G24" s="1" t="s">
        <v>55</v>
      </c>
      <c r="H24" s="1" t="s">
        <v>56</v>
      </c>
      <c r="I24" s="2">
        <v>40.106982971500003</v>
      </c>
      <c r="J24" s="2">
        <v>38.1</v>
      </c>
      <c r="K24" s="2">
        <f t="shared" si="0"/>
        <v>33.24</v>
      </c>
      <c r="L24" s="2">
        <f t="shared" si="1"/>
        <v>1.67</v>
      </c>
      <c r="M24" s="3">
        <v>1.67</v>
      </c>
      <c r="R24" s="7">
        <v>22.72</v>
      </c>
      <c r="S24" s="5">
        <v>23873.040000000001</v>
      </c>
      <c r="T24" s="8">
        <v>10.210000000000001</v>
      </c>
      <c r="U24" s="5">
        <v>3218.4472500000011</v>
      </c>
      <c r="AB24" s="10">
        <v>0.31</v>
      </c>
      <c r="AC24" s="5">
        <v>35.179575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27126.666825</v>
      </c>
      <c r="AT24" s="11">
        <f t="shared" si="6"/>
        <v>5.4234149813654255</v>
      </c>
      <c r="AU24" s="5">
        <f t="shared" si="7"/>
        <v>5423.4149813654258</v>
      </c>
    </row>
    <row r="25" spans="1:47" x14ac:dyDescent="0.25">
      <c r="A25" s="1" t="s">
        <v>105</v>
      </c>
      <c r="B25" s="1" t="s">
        <v>102</v>
      </c>
      <c r="C25" s="1" t="s">
        <v>103</v>
      </c>
      <c r="D25" s="1" t="s">
        <v>104</v>
      </c>
      <c r="E25" s="1" t="s">
        <v>67</v>
      </c>
      <c r="F25" s="1" t="s">
        <v>90</v>
      </c>
      <c r="G25" s="1" t="s">
        <v>55</v>
      </c>
      <c r="H25" s="1" t="s">
        <v>56</v>
      </c>
      <c r="I25" s="2">
        <v>39.981247513600003</v>
      </c>
      <c r="J25" s="2">
        <v>37.96</v>
      </c>
      <c r="K25" s="2">
        <f t="shared" si="0"/>
        <v>5.03</v>
      </c>
      <c r="L25" s="2">
        <f t="shared" si="1"/>
        <v>0.06</v>
      </c>
      <c r="M25" s="3">
        <v>0.06</v>
      </c>
      <c r="T25" s="8">
        <v>5.03</v>
      </c>
      <c r="U25" s="5">
        <v>1585.5817500000001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1585.5817500000001</v>
      </c>
      <c r="AT25" s="11">
        <f t="shared" si="6"/>
        <v>0.31700421849117505</v>
      </c>
      <c r="AU25" s="5">
        <f t="shared" si="7"/>
        <v>317.00421849117504</v>
      </c>
    </row>
    <row r="26" spans="1:47" x14ac:dyDescent="0.25">
      <c r="A26" s="1" t="s">
        <v>106</v>
      </c>
      <c r="B26" s="1" t="s">
        <v>102</v>
      </c>
      <c r="C26" s="1" t="s">
        <v>103</v>
      </c>
      <c r="D26" s="1" t="s">
        <v>104</v>
      </c>
      <c r="E26" s="1" t="s">
        <v>75</v>
      </c>
      <c r="F26" s="1" t="s">
        <v>90</v>
      </c>
      <c r="G26" s="1" t="s">
        <v>55</v>
      </c>
      <c r="H26" s="1" t="s">
        <v>56</v>
      </c>
      <c r="I26" s="2">
        <v>34.8960399606</v>
      </c>
      <c r="J26" s="2">
        <v>34.89</v>
      </c>
      <c r="K26" s="2">
        <f t="shared" si="0"/>
        <v>12.58</v>
      </c>
      <c r="L26" s="2">
        <f t="shared" si="1"/>
        <v>0.55000000000000004</v>
      </c>
      <c r="M26" s="3">
        <v>0.55000000000000004</v>
      </c>
      <c r="R26" s="7">
        <v>0.31</v>
      </c>
      <c r="S26" s="5">
        <v>325.73250000000002</v>
      </c>
      <c r="T26" s="8">
        <v>12.27</v>
      </c>
      <c r="U26" s="5">
        <v>3867.8107500000001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4193.5432499999997</v>
      </c>
      <c r="AT26" s="11">
        <f t="shared" si="6"/>
        <v>0.83841208482324692</v>
      </c>
      <c r="AU26" s="5">
        <f t="shared" si="7"/>
        <v>838.41208482324691</v>
      </c>
    </row>
    <row r="27" spans="1:47" x14ac:dyDescent="0.25">
      <c r="A27" s="1" t="s">
        <v>107</v>
      </c>
      <c r="B27" s="1" t="s">
        <v>108</v>
      </c>
      <c r="C27" s="1" t="s">
        <v>109</v>
      </c>
      <c r="D27" s="1" t="s">
        <v>52</v>
      </c>
      <c r="E27" s="1" t="s">
        <v>66</v>
      </c>
      <c r="F27" s="1" t="s">
        <v>90</v>
      </c>
      <c r="G27" s="1" t="s">
        <v>55</v>
      </c>
      <c r="H27" s="1" t="s">
        <v>56</v>
      </c>
      <c r="I27" s="2">
        <v>160.49871598999999</v>
      </c>
      <c r="J27" s="2">
        <v>39.96</v>
      </c>
      <c r="K27" s="2">
        <f t="shared" si="0"/>
        <v>35.15</v>
      </c>
      <c r="L27" s="2">
        <f t="shared" si="1"/>
        <v>4.8099999999999996</v>
      </c>
      <c r="M27" s="3">
        <v>4.8099999999999996</v>
      </c>
      <c r="R27" s="7">
        <v>30.36</v>
      </c>
      <c r="S27" s="5">
        <v>31900.77</v>
      </c>
      <c r="T27" s="8">
        <v>4.47</v>
      </c>
      <c r="U27" s="5">
        <v>1409.05575</v>
      </c>
      <c r="AB27" s="10">
        <v>0.32</v>
      </c>
      <c r="AC27" s="5">
        <v>36.314399999999999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33346.140150000007</v>
      </c>
      <c r="AT27" s="11">
        <f t="shared" si="6"/>
        <v>6.6668698084775171</v>
      </c>
      <c r="AU27" s="5">
        <f t="shared" si="7"/>
        <v>6666.8698084775169</v>
      </c>
    </row>
    <row r="28" spans="1:47" x14ac:dyDescent="0.25">
      <c r="A28" s="1" t="s">
        <v>107</v>
      </c>
      <c r="B28" s="1" t="s">
        <v>108</v>
      </c>
      <c r="C28" s="1" t="s">
        <v>109</v>
      </c>
      <c r="D28" s="1" t="s">
        <v>52</v>
      </c>
      <c r="E28" s="1" t="s">
        <v>71</v>
      </c>
      <c r="F28" s="1" t="s">
        <v>90</v>
      </c>
      <c r="G28" s="1" t="s">
        <v>55</v>
      </c>
      <c r="H28" s="1" t="s">
        <v>56</v>
      </c>
      <c r="I28" s="2">
        <v>160.49871598999999</v>
      </c>
      <c r="J28" s="2">
        <v>40.14</v>
      </c>
      <c r="K28" s="2">
        <f t="shared" si="0"/>
        <v>37.17</v>
      </c>
      <c r="L28" s="2">
        <f t="shared" si="1"/>
        <v>0.24</v>
      </c>
      <c r="M28" s="3">
        <v>0.24</v>
      </c>
      <c r="R28" s="7">
        <v>19.8</v>
      </c>
      <c r="S28" s="5">
        <v>20804.849999999999</v>
      </c>
      <c r="T28" s="8">
        <v>14.32</v>
      </c>
      <c r="U28" s="5">
        <v>4514.0220000000008</v>
      </c>
      <c r="Z28" s="9">
        <v>0.36</v>
      </c>
      <c r="AA28" s="5">
        <v>45.392400000000002</v>
      </c>
      <c r="AB28" s="10">
        <v>2.69</v>
      </c>
      <c r="AC28" s="5">
        <v>305.26792499999999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25669.532325</v>
      </c>
      <c r="AT28" s="11">
        <f t="shared" si="6"/>
        <v>5.1320911291521742</v>
      </c>
      <c r="AU28" s="5">
        <f t="shared" si="7"/>
        <v>5132.0911291521743</v>
      </c>
    </row>
    <row r="29" spans="1:47" x14ac:dyDescent="0.25">
      <c r="A29" s="1" t="s">
        <v>107</v>
      </c>
      <c r="B29" s="1" t="s">
        <v>108</v>
      </c>
      <c r="C29" s="1" t="s">
        <v>109</v>
      </c>
      <c r="D29" s="1" t="s">
        <v>52</v>
      </c>
      <c r="E29" s="1" t="s">
        <v>72</v>
      </c>
      <c r="F29" s="1" t="s">
        <v>90</v>
      </c>
      <c r="G29" s="1" t="s">
        <v>55</v>
      </c>
      <c r="H29" s="1" t="s">
        <v>56</v>
      </c>
      <c r="I29" s="2">
        <v>160.49871598999999</v>
      </c>
      <c r="J29" s="2">
        <v>40.24</v>
      </c>
      <c r="K29" s="2">
        <f t="shared" si="0"/>
        <v>0.08</v>
      </c>
      <c r="L29" s="2">
        <f t="shared" si="1"/>
        <v>0</v>
      </c>
      <c r="T29" s="8">
        <v>0.08</v>
      </c>
      <c r="U29" s="5">
        <v>25.218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25.218</v>
      </c>
      <c r="AT29" s="11">
        <f t="shared" si="6"/>
        <v>5.0418165962811141E-3</v>
      </c>
      <c r="AU29" s="5">
        <f t="shared" si="7"/>
        <v>5.0418165962811141</v>
      </c>
    </row>
    <row r="30" spans="1:47" x14ac:dyDescent="0.25">
      <c r="A30" s="1" t="s">
        <v>107</v>
      </c>
      <c r="B30" s="1" t="s">
        <v>108</v>
      </c>
      <c r="C30" s="1" t="s">
        <v>109</v>
      </c>
      <c r="D30" s="1" t="s">
        <v>52</v>
      </c>
      <c r="E30" s="1" t="s">
        <v>74</v>
      </c>
      <c r="F30" s="1" t="s">
        <v>90</v>
      </c>
      <c r="G30" s="1" t="s">
        <v>55</v>
      </c>
      <c r="H30" s="1" t="s">
        <v>56</v>
      </c>
      <c r="I30" s="2">
        <v>160.49871598999999</v>
      </c>
      <c r="J30" s="2">
        <v>40.14</v>
      </c>
      <c r="K30" s="2">
        <f t="shared" si="0"/>
        <v>15.090000000000002</v>
      </c>
      <c r="L30" s="2">
        <f t="shared" si="1"/>
        <v>0</v>
      </c>
      <c r="T30" s="8">
        <v>14.8</v>
      </c>
      <c r="U30" s="5">
        <v>4665.3300000000008</v>
      </c>
      <c r="Z30" s="9">
        <v>0.16</v>
      </c>
      <c r="AA30" s="5">
        <v>20.174399999999999</v>
      </c>
      <c r="AB30" s="10">
        <v>0.13</v>
      </c>
      <c r="AC30" s="5">
        <v>14.752725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4700.257125000001</v>
      </c>
      <c r="AT30" s="11">
        <f t="shared" si="6"/>
        <v>0.93971902528406526</v>
      </c>
      <c r="AU30" s="5">
        <f t="shared" si="7"/>
        <v>939.71902528406531</v>
      </c>
    </row>
    <row r="31" spans="1:47" x14ac:dyDescent="0.25">
      <c r="A31" s="1" t="s">
        <v>110</v>
      </c>
      <c r="B31" s="1" t="s">
        <v>97</v>
      </c>
      <c r="C31" s="1" t="s">
        <v>111</v>
      </c>
      <c r="D31" s="1" t="s">
        <v>52</v>
      </c>
      <c r="E31" s="1" t="s">
        <v>112</v>
      </c>
      <c r="F31" s="1" t="s">
        <v>113</v>
      </c>
      <c r="G31" s="1" t="s">
        <v>55</v>
      </c>
      <c r="H31" s="1" t="s">
        <v>56</v>
      </c>
      <c r="I31" s="2">
        <v>57.818737410099999</v>
      </c>
      <c r="J31" s="2">
        <v>35.92</v>
      </c>
      <c r="K31" s="2">
        <f t="shared" si="0"/>
        <v>6.59</v>
      </c>
      <c r="L31" s="2">
        <f t="shared" si="1"/>
        <v>29.33</v>
      </c>
      <c r="M31" s="3">
        <v>27.53</v>
      </c>
      <c r="P31" s="6">
        <v>0.04</v>
      </c>
      <c r="Q31" s="5">
        <v>52.77</v>
      </c>
      <c r="Z31" s="9">
        <v>2.0299999999999998</v>
      </c>
      <c r="AA31" s="5">
        <v>255.96270000000001</v>
      </c>
      <c r="AB31" s="10">
        <v>4.5199999999999996</v>
      </c>
      <c r="AC31" s="5">
        <v>512.94089999999994</v>
      </c>
      <c r="AL31" s="5" t="str">
        <f t="shared" si="2"/>
        <v/>
      </c>
      <c r="AN31" s="5" t="str">
        <f t="shared" si="3"/>
        <v/>
      </c>
      <c r="AO31" s="2">
        <v>0.72</v>
      </c>
      <c r="AP31" s="5">
        <f t="shared" si="4"/>
        <v>0.72</v>
      </c>
      <c r="AQ31" s="2">
        <v>1.08</v>
      </c>
      <c r="AS31" s="5">
        <f t="shared" si="5"/>
        <v>821.67359999999996</v>
      </c>
      <c r="AT31" s="11">
        <f t="shared" si="6"/>
        <v>0.16427661167444085</v>
      </c>
      <c r="AU31" s="5">
        <f t="shared" si="7"/>
        <v>164.27661167444086</v>
      </c>
    </row>
    <row r="32" spans="1:47" x14ac:dyDescent="0.25">
      <c r="A32" s="1" t="s">
        <v>110</v>
      </c>
      <c r="B32" s="1" t="s">
        <v>97</v>
      </c>
      <c r="C32" s="1" t="s">
        <v>111</v>
      </c>
      <c r="D32" s="1" t="s">
        <v>52</v>
      </c>
      <c r="E32" s="1" t="s">
        <v>57</v>
      </c>
      <c r="F32" s="1" t="s">
        <v>113</v>
      </c>
      <c r="G32" s="1" t="s">
        <v>55</v>
      </c>
      <c r="H32" s="1" t="s">
        <v>56</v>
      </c>
      <c r="I32" s="2">
        <v>57.818737410099999</v>
      </c>
      <c r="J32" s="2">
        <v>17.57</v>
      </c>
      <c r="K32" s="2">
        <f t="shared" si="0"/>
        <v>2.7200000000000006</v>
      </c>
      <c r="L32" s="2">
        <f t="shared" si="1"/>
        <v>14.860000000000001</v>
      </c>
      <c r="M32" s="3">
        <v>14.48</v>
      </c>
      <c r="R32" s="7">
        <v>1.85</v>
      </c>
      <c r="S32" s="5">
        <v>1943.8875</v>
      </c>
      <c r="T32" s="8">
        <v>0.2</v>
      </c>
      <c r="U32" s="5">
        <v>63.045000000000009</v>
      </c>
      <c r="Z32" s="9">
        <v>0.39</v>
      </c>
      <c r="AA32" s="5">
        <v>49.1751</v>
      </c>
      <c r="AB32" s="10">
        <v>0.28000000000000003</v>
      </c>
      <c r="AC32" s="5">
        <v>31.775099999999998</v>
      </c>
      <c r="AL32" s="5" t="str">
        <f t="shared" si="2"/>
        <v/>
      </c>
      <c r="AN32" s="5" t="str">
        <f t="shared" si="3"/>
        <v/>
      </c>
      <c r="AO32" s="2">
        <v>0.15</v>
      </c>
      <c r="AP32" s="5">
        <f t="shared" si="4"/>
        <v>0.15</v>
      </c>
      <c r="AQ32" s="2">
        <v>0.23</v>
      </c>
      <c r="AS32" s="5">
        <f t="shared" si="5"/>
        <v>2087.8827000000001</v>
      </c>
      <c r="AT32" s="11">
        <f t="shared" si="6"/>
        <v>0.41742888603173217</v>
      </c>
      <c r="AU32" s="5">
        <f t="shared" si="7"/>
        <v>417.42888603173219</v>
      </c>
    </row>
    <row r="33" spans="1:47" x14ac:dyDescent="0.25">
      <c r="A33" s="1" t="s">
        <v>114</v>
      </c>
      <c r="B33" s="1" t="s">
        <v>115</v>
      </c>
      <c r="C33" s="1" t="s">
        <v>116</v>
      </c>
      <c r="D33" s="1" t="s">
        <v>52</v>
      </c>
      <c r="E33" s="1" t="s">
        <v>57</v>
      </c>
      <c r="F33" s="1" t="s">
        <v>113</v>
      </c>
      <c r="G33" s="1" t="s">
        <v>55</v>
      </c>
      <c r="H33" s="1" t="s">
        <v>56</v>
      </c>
      <c r="I33" s="2">
        <v>7.0851876046399997</v>
      </c>
      <c r="J33" s="2">
        <v>6.52</v>
      </c>
      <c r="K33" s="2">
        <f t="shared" si="0"/>
        <v>4.0999999999999996</v>
      </c>
      <c r="L33" s="2">
        <f t="shared" si="1"/>
        <v>2.4</v>
      </c>
      <c r="M33" s="3">
        <v>1.02</v>
      </c>
      <c r="Z33" s="9">
        <v>1.74</v>
      </c>
      <c r="AA33" s="5">
        <v>219.39660000000001</v>
      </c>
      <c r="AB33" s="10">
        <v>2.36</v>
      </c>
      <c r="AC33" s="5">
        <v>267.81869999999998</v>
      </c>
      <c r="AK33" s="3">
        <v>0.22</v>
      </c>
      <c r="AL33" s="5">
        <f t="shared" si="2"/>
        <v>616.30799999999999</v>
      </c>
      <c r="AN33" s="5" t="str">
        <f t="shared" si="3"/>
        <v/>
      </c>
      <c r="AO33" s="2">
        <v>0.33</v>
      </c>
      <c r="AP33" s="5">
        <f t="shared" si="4"/>
        <v>0.33</v>
      </c>
      <c r="AQ33" s="2">
        <v>0.83</v>
      </c>
      <c r="AS33" s="5">
        <f t="shared" si="5"/>
        <v>487.21529999999996</v>
      </c>
      <c r="AT33" s="11">
        <f t="shared" si="6"/>
        <v>9.7408604389804171E-2</v>
      </c>
      <c r="AU33" s="5">
        <f t="shared" si="7"/>
        <v>97.408604389804182</v>
      </c>
    </row>
    <row r="34" spans="1:47" x14ac:dyDescent="0.25">
      <c r="A34" s="1" t="s">
        <v>117</v>
      </c>
      <c r="B34" s="1" t="s">
        <v>118</v>
      </c>
      <c r="E34" s="1" t="s">
        <v>57</v>
      </c>
      <c r="F34" s="1" t="s">
        <v>113</v>
      </c>
      <c r="G34" s="1" t="s">
        <v>55</v>
      </c>
      <c r="H34" s="1" t="s">
        <v>56</v>
      </c>
      <c r="I34" s="2">
        <v>14.937102815299999</v>
      </c>
      <c r="J34" s="2">
        <v>13.83</v>
      </c>
      <c r="K34" s="2">
        <f t="shared" ref="K34:K44" si="8">SUM(N34,P34,R34,T34,V34,X34,Z34,AB34,AE34,AG34,AI34)</f>
        <v>0</v>
      </c>
      <c r="L34" s="2">
        <f t="shared" ref="L34:L44" si="9">SUM(M34,AD34,AK34,AM34,AO34,AQ34,AR34)</f>
        <v>13.819999999999999</v>
      </c>
      <c r="M34" s="3">
        <v>7.0000000000000007E-2</v>
      </c>
      <c r="AL34" s="5" t="str">
        <f t="shared" ref="AL34:AL44" si="10">IF(AK34&gt;0,AK34*$AL$1,"")</f>
        <v/>
      </c>
      <c r="AM34" s="3">
        <v>0.57999999999999996</v>
      </c>
      <c r="AP34" s="5" t="str">
        <f t="shared" ref="AP34:AP44" si="11">IF(AO34&gt;0,AO34*$AP$1,"")</f>
        <v/>
      </c>
      <c r="AQ34" s="2">
        <v>0.88</v>
      </c>
      <c r="AR34" s="2">
        <v>12.29</v>
      </c>
      <c r="AS34" s="5">
        <f t="shared" ref="AS34:AS44" si="12">SUM(O34,Q34,S34,U34,W34,Y34,AA34,AC34,AF34,AH34,AJ34)</f>
        <v>0</v>
      </c>
      <c r="AT34" s="11">
        <f t="shared" si="6"/>
        <v>0</v>
      </c>
      <c r="AU34" s="5">
        <f t="shared" ref="AU34:AU44" si="13">(AT34/100)*$AU$1</f>
        <v>0</v>
      </c>
    </row>
    <row r="35" spans="1:47" x14ac:dyDescent="0.25">
      <c r="A35" s="1" t="s">
        <v>119</v>
      </c>
      <c r="B35" s="1" t="s">
        <v>120</v>
      </c>
      <c r="C35" s="1" t="s">
        <v>121</v>
      </c>
      <c r="D35" s="1" t="s">
        <v>52</v>
      </c>
      <c r="E35" s="1" t="s">
        <v>89</v>
      </c>
      <c r="F35" s="1" t="s">
        <v>113</v>
      </c>
      <c r="G35" s="1" t="s">
        <v>55</v>
      </c>
      <c r="H35" s="1" t="s">
        <v>56</v>
      </c>
      <c r="I35" s="2">
        <v>9.0464445277099994</v>
      </c>
      <c r="J35" s="2">
        <v>7.6</v>
      </c>
      <c r="K35" s="2">
        <f t="shared" si="8"/>
        <v>2.96</v>
      </c>
      <c r="L35" s="2">
        <f t="shared" si="9"/>
        <v>4.6300000000000008</v>
      </c>
      <c r="M35" s="3">
        <v>3.77</v>
      </c>
      <c r="P35" s="6">
        <v>0.03</v>
      </c>
      <c r="Q35" s="5">
        <v>39.577500000000001</v>
      </c>
      <c r="Z35" s="9">
        <v>1.99</v>
      </c>
      <c r="AA35" s="5">
        <v>250.91909999999999</v>
      </c>
      <c r="AB35" s="10">
        <v>0.94</v>
      </c>
      <c r="AC35" s="5">
        <v>106.67355000000001</v>
      </c>
      <c r="AL35" s="5" t="str">
        <f t="shared" si="10"/>
        <v/>
      </c>
      <c r="AN35" s="5" t="str">
        <f t="shared" ref="AN35:AN44" si="14">IF(AM35&gt;0,AM35*$AN$1,"")</f>
        <v/>
      </c>
      <c r="AO35" s="2">
        <v>0.34</v>
      </c>
      <c r="AP35" s="5">
        <f t="shared" si="11"/>
        <v>0.34</v>
      </c>
      <c r="AQ35" s="2">
        <v>0.52</v>
      </c>
      <c r="AS35" s="5">
        <f t="shared" si="12"/>
        <v>397.17015000000004</v>
      </c>
      <c r="AT35" s="11">
        <f t="shared" si="6"/>
        <v>7.9405942335532553E-2</v>
      </c>
      <c r="AU35" s="5">
        <f t="shared" si="13"/>
        <v>79.405942335532558</v>
      </c>
    </row>
    <row r="36" spans="1:47" x14ac:dyDescent="0.25">
      <c r="A36" s="1" t="s">
        <v>122</v>
      </c>
      <c r="B36" s="1" t="s">
        <v>123</v>
      </c>
      <c r="C36" s="1" t="s">
        <v>124</v>
      </c>
      <c r="D36" s="1" t="s">
        <v>52</v>
      </c>
      <c r="E36" s="1" t="s">
        <v>89</v>
      </c>
      <c r="F36" s="1" t="s">
        <v>113</v>
      </c>
      <c r="G36" s="1" t="s">
        <v>55</v>
      </c>
      <c r="H36" s="1" t="s">
        <v>56</v>
      </c>
      <c r="I36" s="2">
        <v>30.810993182299999</v>
      </c>
      <c r="J36" s="2">
        <v>30.36</v>
      </c>
      <c r="K36" s="2">
        <f t="shared" si="8"/>
        <v>1.2</v>
      </c>
      <c r="L36" s="2">
        <f t="shared" si="9"/>
        <v>24.259999999999998</v>
      </c>
      <c r="M36" s="3">
        <v>23.81</v>
      </c>
      <c r="P36" s="6">
        <v>0.02</v>
      </c>
      <c r="Q36" s="5">
        <v>26.385000000000002</v>
      </c>
      <c r="Z36" s="9">
        <v>1.18</v>
      </c>
      <c r="AA36" s="5">
        <v>148.78620000000001</v>
      </c>
      <c r="AL36" s="5" t="str">
        <f t="shared" si="10"/>
        <v/>
      </c>
      <c r="AN36" s="5" t="str">
        <f t="shared" si="14"/>
        <v/>
      </c>
      <c r="AO36" s="2">
        <v>0.18</v>
      </c>
      <c r="AP36" s="5">
        <f t="shared" si="11"/>
        <v>0.18</v>
      </c>
      <c r="AQ36" s="2">
        <v>0.27</v>
      </c>
      <c r="AS36" s="5">
        <f t="shared" si="12"/>
        <v>175.1712</v>
      </c>
      <c r="AT36" s="11">
        <f t="shared" si="6"/>
        <v>3.5021851984712443E-2</v>
      </c>
      <c r="AU36" s="5">
        <f t="shared" si="13"/>
        <v>35.021851984712448</v>
      </c>
    </row>
    <row r="37" spans="1:47" x14ac:dyDescent="0.25">
      <c r="A37" s="1" t="s">
        <v>125</v>
      </c>
      <c r="B37" s="1" t="s">
        <v>69</v>
      </c>
      <c r="C37" s="1" t="s">
        <v>70</v>
      </c>
      <c r="D37" s="1" t="s">
        <v>52</v>
      </c>
      <c r="E37" s="1" t="s">
        <v>95</v>
      </c>
      <c r="F37" s="1" t="s">
        <v>113</v>
      </c>
      <c r="G37" s="1" t="s">
        <v>55</v>
      </c>
      <c r="H37" s="1" t="s">
        <v>56</v>
      </c>
      <c r="I37" s="2">
        <v>197.05635651200001</v>
      </c>
      <c r="J37" s="2">
        <v>36.07</v>
      </c>
      <c r="K37" s="2">
        <f t="shared" si="8"/>
        <v>7.0600000000000005</v>
      </c>
      <c r="L37" s="2">
        <f t="shared" si="9"/>
        <v>5.49</v>
      </c>
      <c r="M37" s="3">
        <v>5.49</v>
      </c>
      <c r="P37" s="6">
        <v>1.9</v>
      </c>
      <c r="Q37" s="5">
        <v>2506.5749999999998</v>
      </c>
      <c r="R37" s="7">
        <v>0.6</v>
      </c>
      <c r="S37" s="5">
        <v>630.44999999999993</v>
      </c>
      <c r="Z37" s="9">
        <v>4.16</v>
      </c>
      <c r="AA37" s="5">
        <v>524.53440000000001</v>
      </c>
      <c r="AB37" s="10">
        <v>0.4</v>
      </c>
      <c r="AC37" s="5">
        <v>45.393000000000001</v>
      </c>
      <c r="AL37" s="5" t="str">
        <f t="shared" si="10"/>
        <v/>
      </c>
      <c r="AN37" s="5" t="str">
        <f t="shared" si="14"/>
        <v/>
      </c>
      <c r="AP37" s="5" t="str">
        <f t="shared" si="11"/>
        <v/>
      </c>
      <c r="AS37" s="5">
        <f t="shared" si="12"/>
        <v>3706.9523999999997</v>
      </c>
      <c r="AT37" s="11">
        <f t="shared" si="6"/>
        <v>0.74112832627266656</v>
      </c>
      <c r="AU37" s="5">
        <f t="shared" si="13"/>
        <v>741.12832627266653</v>
      </c>
    </row>
    <row r="38" spans="1:47" x14ac:dyDescent="0.25">
      <c r="A38" s="1" t="s">
        <v>125</v>
      </c>
      <c r="B38" s="1" t="s">
        <v>69</v>
      </c>
      <c r="C38" s="1" t="s">
        <v>70</v>
      </c>
      <c r="D38" s="1" t="s">
        <v>52</v>
      </c>
      <c r="E38" s="1" t="s">
        <v>53</v>
      </c>
      <c r="F38" s="1" t="s">
        <v>113</v>
      </c>
      <c r="G38" s="1" t="s">
        <v>55</v>
      </c>
      <c r="H38" s="1" t="s">
        <v>56</v>
      </c>
      <c r="I38" s="2">
        <v>197.05635651200001</v>
      </c>
      <c r="J38" s="2">
        <v>39.85</v>
      </c>
      <c r="K38" s="2">
        <f t="shared" si="8"/>
        <v>10.96</v>
      </c>
      <c r="L38" s="2">
        <f t="shared" si="9"/>
        <v>0.91</v>
      </c>
      <c r="M38" s="3">
        <v>0.91</v>
      </c>
      <c r="P38" s="6">
        <v>0.39</v>
      </c>
      <c r="Q38" s="5">
        <v>514.50750000000005</v>
      </c>
      <c r="R38" s="7">
        <v>8.39</v>
      </c>
      <c r="S38" s="5">
        <v>8815.7925000000014</v>
      </c>
      <c r="T38" s="8">
        <v>2.1800000000000002</v>
      </c>
      <c r="U38" s="5">
        <v>687.19050000000016</v>
      </c>
      <c r="AL38" s="5" t="str">
        <f t="shared" si="10"/>
        <v/>
      </c>
      <c r="AN38" s="5" t="str">
        <f t="shared" si="14"/>
        <v/>
      </c>
      <c r="AP38" s="5" t="str">
        <f t="shared" si="11"/>
        <v/>
      </c>
      <c r="AS38" s="5">
        <f t="shared" si="12"/>
        <v>10017.490500000002</v>
      </c>
      <c r="AT38" s="11">
        <f t="shared" si="6"/>
        <v>2.0027896683316837</v>
      </c>
      <c r="AU38" s="5">
        <f t="shared" si="13"/>
        <v>2002.7896683316837</v>
      </c>
    </row>
    <row r="39" spans="1:47" x14ac:dyDescent="0.25">
      <c r="A39" s="1" t="s">
        <v>126</v>
      </c>
      <c r="B39" s="1" t="s">
        <v>127</v>
      </c>
      <c r="C39" s="1" t="s">
        <v>70</v>
      </c>
      <c r="D39" s="1" t="s">
        <v>52</v>
      </c>
      <c r="E39" s="1" t="s">
        <v>95</v>
      </c>
      <c r="F39" s="1" t="s">
        <v>113</v>
      </c>
      <c r="G39" s="1" t="s">
        <v>55</v>
      </c>
      <c r="H39" s="1" t="s">
        <v>56</v>
      </c>
      <c r="I39" s="2">
        <v>2.4924085872199999</v>
      </c>
      <c r="J39" s="2">
        <v>1.96</v>
      </c>
      <c r="K39" s="2">
        <f t="shared" si="8"/>
        <v>1.85</v>
      </c>
      <c r="L39" s="2">
        <f t="shared" si="9"/>
        <v>0.09</v>
      </c>
      <c r="M39" s="3">
        <v>0.09</v>
      </c>
      <c r="Z39" s="9">
        <v>1.2</v>
      </c>
      <c r="AA39" s="5">
        <v>151.30799999999999</v>
      </c>
      <c r="AB39" s="10">
        <v>0.65</v>
      </c>
      <c r="AC39" s="5">
        <v>73.763625000000005</v>
      </c>
      <c r="AL39" s="5" t="str">
        <f t="shared" si="10"/>
        <v/>
      </c>
      <c r="AN39" s="5" t="str">
        <f t="shared" si="14"/>
        <v/>
      </c>
      <c r="AP39" s="5" t="str">
        <f t="shared" si="11"/>
        <v/>
      </c>
      <c r="AS39" s="5">
        <f t="shared" si="12"/>
        <v>225.07162499999998</v>
      </c>
      <c r="AT39" s="11">
        <f t="shared" si="6"/>
        <v>4.4998408052857451E-2</v>
      </c>
      <c r="AU39" s="5">
        <f t="shared" si="13"/>
        <v>44.998408052857457</v>
      </c>
    </row>
    <row r="40" spans="1:47" x14ac:dyDescent="0.25">
      <c r="A40" s="1" t="s">
        <v>128</v>
      </c>
      <c r="B40" s="1" t="s">
        <v>129</v>
      </c>
      <c r="C40" s="1" t="s">
        <v>130</v>
      </c>
      <c r="D40" s="1" t="s">
        <v>52</v>
      </c>
      <c r="E40" s="1" t="s">
        <v>71</v>
      </c>
      <c r="F40" s="1" t="s">
        <v>113</v>
      </c>
      <c r="G40" s="1" t="s">
        <v>55</v>
      </c>
      <c r="H40" s="1" t="s">
        <v>56</v>
      </c>
      <c r="I40" s="2">
        <v>96.887613421799998</v>
      </c>
      <c r="J40" s="2">
        <v>17.02</v>
      </c>
      <c r="K40" s="2">
        <f t="shared" si="8"/>
        <v>0.49</v>
      </c>
      <c r="L40" s="2">
        <f t="shared" si="9"/>
        <v>5.37</v>
      </c>
      <c r="M40" s="3">
        <v>5.37</v>
      </c>
      <c r="T40" s="8">
        <v>0.49</v>
      </c>
      <c r="U40" s="5">
        <v>154.46025</v>
      </c>
      <c r="AL40" s="5" t="str">
        <f t="shared" si="10"/>
        <v/>
      </c>
      <c r="AN40" s="5" t="str">
        <f t="shared" si="14"/>
        <v/>
      </c>
      <c r="AP40" s="5" t="str">
        <f t="shared" si="11"/>
        <v/>
      </c>
      <c r="AS40" s="5">
        <f t="shared" si="12"/>
        <v>154.46025</v>
      </c>
      <c r="AT40" s="11">
        <f t="shared" si="6"/>
        <v>3.0881126652221823E-2</v>
      </c>
      <c r="AU40" s="5">
        <f t="shared" si="13"/>
        <v>30.881126652221823</v>
      </c>
    </row>
    <row r="41" spans="1:47" x14ac:dyDescent="0.25">
      <c r="A41" s="1" t="s">
        <v>131</v>
      </c>
      <c r="B41" s="1" t="s">
        <v>118</v>
      </c>
      <c r="E41" s="1" t="s">
        <v>71</v>
      </c>
      <c r="F41" s="1" t="s">
        <v>113</v>
      </c>
      <c r="G41" s="1" t="s">
        <v>55</v>
      </c>
      <c r="H41" s="1" t="s">
        <v>56</v>
      </c>
      <c r="I41" s="2">
        <v>47.8784298689</v>
      </c>
      <c r="J41" s="2">
        <v>9.19</v>
      </c>
      <c r="K41" s="2">
        <f t="shared" si="8"/>
        <v>0</v>
      </c>
      <c r="L41" s="2">
        <f t="shared" si="9"/>
        <v>9.18</v>
      </c>
      <c r="AL41" s="5" t="str">
        <f t="shared" si="10"/>
        <v/>
      </c>
      <c r="AN41" s="5" t="str">
        <f t="shared" si="14"/>
        <v/>
      </c>
      <c r="AP41" s="5" t="str">
        <f t="shared" si="11"/>
        <v/>
      </c>
      <c r="AR41" s="2">
        <v>9.18</v>
      </c>
      <c r="AS41" s="5">
        <f t="shared" si="12"/>
        <v>0</v>
      </c>
      <c r="AT41" s="11">
        <f t="shared" si="6"/>
        <v>0</v>
      </c>
      <c r="AU41" s="5">
        <f t="shared" si="13"/>
        <v>0</v>
      </c>
    </row>
    <row r="42" spans="1:47" x14ac:dyDescent="0.25">
      <c r="A42" s="1" t="s">
        <v>131</v>
      </c>
      <c r="B42" s="1" t="s">
        <v>118</v>
      </c>
      <c r="E42" s="1" t="s">
        <v>72</v>
      </c>
      <c r="F42" s="1" t="s">
        <v>113</v>
      </c>
      <c r="G42" s="1" t="s">
        <v>55</v>
      </c>
      <c r="H42" s="1" t="s">
        <v>56</v>
      </c>
      <c r="I42" s="2">
        <v>47.8784298689</v>
      </c>
      <c r="J42" s="2">
        <v>36.74</v>
      </c>
      <c r="K42" s="2">
        <f t="shared" si="8"/>
        <v>0</v>
      </c>
      <c r="L42" s="2">
        <f t="shared" si="9"/>
        <v>36.74</v>
      </c>
      <c r="AL42" s="5" t="str">
        <f t="shared" si="10"/>
        <v/>
      </c>
      <c r="AM42" s="3">
        <v>0.33</v>
      </c>
      <c r="AP42" s="5" t="str">
        <f t="shared" si="11"/>
        <v/>
      </c>
      <c r="AQ42" s="2">
        <v>0.46</v>
      </c>
      <c r="AR42" s="2">
        <v>35.950000000000003</v>
      </c>
      <c r="AS42" s="5">
        <f t="shared" si="12"/>
        <v>0</v>
      </c>
      <c r="AT42" s="11">
        <f t="shared" si="6"/>
        <v>0</v>
      </c>
      <c r="AU42" s="5">
        <f t="shared" si="13"/>
        <v>0</v>
      </c>
    </row>
    <row r="43" spans="1:47" x14ac:dyDescent="0.25">
      <c r="A43" s="1" t="s">
        <v>132</v>
      </c>
      <c r="B43" s="1" t="s">
        <v>133</v>
      </c>
      <c r="C43" s="1" t="s">
        <v>130</v>
      </c>
      <c r="D43" s="1" t="s">
        <v>52</v>
      </c>
      <c r="E43" s="1" t="s">
        <v>71</v>
      </c>
      <c r="F43" s="1" t="s">
        <v>113</v>
      </c>
      <c r="G43" s="1" t="s">
        <v>55</v>
      </c>
      <c r="H43" s="1" t="s">
        <v>56</v>
      </c>
      <c r="I43" s="2">
        <v>15.196652671600001</v>
      </c>
      <c r="J43" s="2">
        <v>13.82</v>
      </c>
      <c r="K43" s="2">
        <f t="shared" si="8"/>
        <v>2.9800000000000004</v>
      </c>
      <c r="L43" s="2">
        <f t="shared" si="9"/>
        <v>4.42</v>
      </c>
      <c r="M43" s="3">
        <v>4.42</v>
      </c>
      <c r="Z43" s="9">
        <v>1.61</v>
      </c>
      <c r="AA43" s="5">
        <v>203.00489999999999</v>
      </c>
      <c r="AB43" s="10">
        <v>1.37</v>
      </c>
      <c r="AC43" s="5">
        <v>155.471025</v>
      </c>
      <c r="AL43" s="5" t="str">
        <f t="shared" si="10"/>
        <v/>
      </c>
      <c r="AN43" s="5" t="str">
        <f t="shared" si="14"/>
        <v/>
      </c>
      <c r="AP43" s="5" t="str">
        <f t="shared" si="11"/>
        <v/>
      </c>
      <c r="AS43" s="5">
        <f t="shared" si="12"/>
        <v>358.47592499999996</v>
      </c>
      <c r="AT43" s="11">
        <f t="shared" si="6"/>
        <v>7.1669833770807503E-2</v>
      </c>
      <c r="AU43" s="5">
        <f t="shared" si="13"/>
        <v>71.6698337708075</v>
      </c>
    </row>
    <row r="44" spans="1:47" x14ac:dyDescent="0.25">
      <c r="A44" s="1" t="s">
        <v>132</v>
      </c>
      <c r="B44" s="1" t="s">
        <v>133</v>
      </c>
      <c r="C44" s="1" t="s">
        <v>130</v>
      </c>
      <c r="D44" s="1" t="s">
        <v>52</v>
      </c>
      <c r="E44" s="1" t="s">
        <v>72</v>
      </c>
      <c r="F44" s="1" t="s">
        <v>113</v>
      </c>
      <c r="G44" s="1" t="s">
        <v>55</v>
      </c>
      <c r="H44" s="1" t="s">
        <v>56</v>
      </c>
      <c r="I44" s="2">
        <v>15.196652671600001</v>
      </c>
      <c r="J44" s="2">
        <v>1.31</v>
      </c>
      <c r="K44" s="2">
        <f t="shared" si="8"/>
        <v>0.6</v>
      </c>
      <c r="L44" s="2">
        <f t="shared" si="9"/>
        <v>0</v>
      </c>
      <c r="Z44" s="9">
        <v>0.6</v>
      </c>
      <c r="AA44" s="5">
        <v>75.653999999999996</v>
      </c>
      <c r="AL44" s="5" t="str">
        <f t="shared" si="10"/>
        <v/>
      </c>
      <c r="AN44" s="5" t="str">
        <f t="shared" si="14"/>
        <v/>
      </c>
      <c r="AP44" s="5" t="str">
        <f t="shared" si="11"/>
        <v/>
      </c>
      <c r="AS44" s="5">
        <f t="shared" si="12"/>
        <v>75.653999999999996</v>
      </c>
      <c r="AT44" s="11">
        <f t="shared" si="6"/>
        <v>1.5125449788843342E-2</v>
      </c>
      <c r="AU44" s="5">
        <f t="shared" si="13"/>
        <v>15.125449788843342</v>
      </c>
    </row>
    <row r="45" spans="1:47" x14ac:dyDescent="0.25">
      <c r="B45" s="29" t="s">
        <v>141</v>
      </c>
      <c r="AS45" s="5">
        <f t="shared" ref="AS45:AS46" si="15">SUM(O45,Q45,S45,U45,W45,Y45,AA45,AC45,AF45,AH45,AJ45)</f>
        <v>0</v>
      </c>
      <c r="AT45" s="11">
        <f t="shared" si="6"/>
        <v>0</v>
      </c>
      <c r="AU45" s="5">
        <f t="shared" ref="AU45:AU46" si="16">(AT45/100)*$AU$1</f>
        <v>0</v>
      </c>
    </row>
    <row r="46" spans="1:47" x14ac:dyDescent="0.25">
      <c r="B46" s="1" t="s">
        <v>137</v>
      </c>
      <c r="C46" s="1" t="s">
        <v>138</v>
      </c>
      <c r="D46" s="1" t="s">
        <v>139</v>
      </c>
      <c r="J46" s="2">
        <v>20.04</v>
      </c>
      <c r="K46" s="2">
        <v>17.739999999999998</v>
      </c>
      <c r="L46" s="2">
        <v>0</v>
      </c>
      <c r="AG46" s="9">
        <v>17.739999999999998</v>
      </c>
      <c r="AH46" s="5">
        <v>18722.8</v>
      </c>
      <c r="AS46" s="5">
        <f t="shared" si="15"/>
        <v>18722.8</v>
      </c>
      <c r="AT46" s="11">
        <f t="shared" si="6"/>
        <v>3.7432359334147054</v>
      </c>
      <c r="AU46" s="5">
        <f t="shared" si="16"/>
        <v>3743.2359334147054</v>
      </c>
    </row>
    <row r="47" spans="1:47" x14ac:dyDescent="0.25">
      <c r="B47" s="29" t="s">
        <v>142</v>
      </c>
      <c r="AS47" s="5">
        <f t="shared" ref="AS47:AS48" si="17">SUM(O47,Q47,S47,U47,W47,Y47,AA47,AC47,AF47,AH47,AJ47)</f>
        <v>0</v>
      </c>
      <c r="AT47" s="11">
        <f t="shared" si="6"/>
        <v>0</v>
      </c>
      <c r="AU47" s="5">
        <f t="shared" ref="AU47:AU48" si="18">(AT47/100)*$AU$1</f>
        <v>0</v>
      </c>
    </row>
    <row r="48" spans="1:47" x14ac:dyDescent="0.25">
      <c r="B48" s="1" t="s">
        <v>136</v>
      </c>
      <c r="C48" s="1" t="s">
        <v>135</v>
      </c>
      <c r="D48" s="1" t="s">
        <v>61</v>
      </c>
      <c r="J48" s="2">
        <v>6.01</v>
      </c>
      <c r="K48" s="2">
        <v>3.28</v>
      </c>
      <c r="L48" s="2">
        <v>0</v>
      </c>
      <c r="AG48" s="9">
        <v>3.28</v>
      </c>
      <c r="AH48" s="5">
        <v>3461.71</v>
      </c>
      <c r="AS48" s="5">
        <f t="shared" si="17"/>
        <v>3461.71</v>
      </c>
      <c r="AT48" s="11">
        <f t="shared" si="6"/>
        <v>0.69209718968642608</v>
      </c>
      <c r="AU48" s="5">
        <f t="shared" si="18"/>
        <v>692.09718968642608</v>
      </c>
    </row>
    <row r="49" spans="1:47" ht="15.75" thickBot="1" x14ac:dyDescent="0.3">
      <c r="B49" s="1" t="s">
        <v>134</v>
      </c>
      <c r="C49" s="1" t="s">
        <v>135</v>
      </c>
      <c r="D49" s="1" t="s">
        <v>61</v>
      </c>
      <c r="J49" s="2">
        <v>11.81</v>
      </c>
      <c r="K49" s="2">
        <v>11.72</v>
      </c>
      <c r="L49" s="2">
        <v>0</v>
      </c>
      <c r="AG49" s="9">
        <v>11.72</v>
      </c>
      <c r="AH49" s="5">
        <v>12369.29</v>
      </c>
      <c r="AS49" s="5">
        <f t="shared" ref="AS49" si="19">SUM(O49,Q49,S49,U49,W49,Y49,AA49,AC49,AF49,AH49,AJ49)</f>
        <v>12369.29</v>
      </c>
      <c r="AT49" s="11">
        <f t="shared" si="6"/>
        <v>2.4729832503058935</v>
      </c>
      <c r="AU49" s="5">
        <f t="shared" ref="AU49" si="20">(AT49/100)*$AU$1</f>
        <v>2472.9832503058933</v>
      </c>
    </row>
    <row r="50" spans="1:47" ht="15.75" thickTop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>
        <f t="shared" ref="K50:AU50" si="21">SUM(K3:K49)</f>
        <v>578.08000000000004</v>
      </c>
      <c r="L50" s="20">
        <f t="shared" si="21"/>
        <v>232.49</v>
      </c>
      <c r="M50" s="21">
        <f t="shared" si="21"/>
        <v>161.38</v>
      </c>
      <c r="N50" s="22">
        <f t="shared" si="21"/>
        <v>1.83</v>
      </c>
      <c r="O50" s="23">
        <f t="shared" si="21"/>
        <v>3073.0275000000001</v>
      </c>
      <c r="P50" s="24">
        <f t="shared" si="21"/>
        <v>99.640000000000015</v>
      </c>
      <c r="Q50" s="23">
        <f t="shared" si="21"/>
        <v>131450.06999999998</v>
      </c>
      <c r="R50" s="25">
        <f t="shared" si="21"/>
        <v>268.73000000000008</v>
      </c>
      <c r="S50" s="23">
        <f t="shared" si="21"/>
        <v>282368.04749999999</v>
      </c>
      <c r="T50" s="26">
        <f t="shared" si="21"/>
        <v>141.9</v>
      </c>
      <c r="U50" s="23">
        <f t="shared" si="21"/>
        <v>44730.427499999991</v>
      </c>
      <c r="V50" s="20">
        <f t="shared" si="21"/>
        <v>0</v>
      </c>
      <c r="W50" s="23">
        <f t="shared" si="21"/>
        <v>0</v>
      </c>
      <c r="X50" s="20">
        <f t="shared" si="21"/>
        <v>0</v>
      </c>
      <c r="Y50" s="23">
        <f t="shared" si="21"/>
        <v>0</v>
      </c>
      <c r="Z50" s="27">
        <f t="shared" si="21"/>
        <v>18.190000000000001</v>
      </c>
      <c r="AA50" s="23">
        <f t="shared" si="21"/>
        <v>2293.5771</v>
      </c>
      <c r="AB50" s="28">
        <f t="shared" si="21"/>
        <v>15.05</v>
      </c>
      <c r="AC50" s="23">
        <f t="shared" si="21"/>
        <v>1707.9116250000002</v>
      </c>
      <c r="AD50" s="20">
        <f t="shared" si="21"/>
        <v>0</v>
      </c>
      <c r="AE50" s="20">
        <f t="shared" si="21"/>
        <v>0</v>
      </c>
      <c r="AF50" s="23">
        <f t="shared" si="21"/>
        <v>0</v>
      </c>
      <c r="AG50" s="27">
        <f t="shared" si="21"/>
        <v>32.74</v>
      </c>
      <c r="AH50" s="23">
        <f t="shared" si="21"/>
        <v>34553.800000000003</v>
      </c>
      <c r="AI50" s="20">
        <f t="shared" si="21"/>
        <v>0</v>
      </c>
      <c r="AJ50" s="23">
        <f t="shared" si="21"/>
        <v>0</v>
      </c>
      <c r="AK50" s="21">
        <f t="shared" si="21"/>
        <v>0.22</v>
      </c>
      <c r="AL50" s="23">
        <f t="shared" si="21"/>
        <v>616.30799999999999</v>
      </c>
      <c r="AM50" s="21">
        <f t="shared" si="21"/>
        <v>2.25</v>
      </c>
      <c r="AN50" s="23">
        <f t="shared" si="21"/>
        <v>6256.46</v>
      </c>
      <c r="AO50" s="20">
        <f t="shared" si="21"/>
        <v>3.01</v>
      </c>
      <c r="AP50" s="23">
        <f t="shared" si="21"/>
        <v>3.01</v>
      </c>
      <c r="AQ50" s="20">
        <f t="shared" si="21"/>
        <v>8.2100000000000009</v>
      </c>
      <c r="AR50" s="20">
        <f t="shared" si="21"/>
        <v>57.42</v>
      </c>
      <c r="AS50" s="23">
        <f t="shared" si="21"/>
        <v>500176.86122499988</v>
      </c>
      <c r="AT50" s="20">
        <f t="shared" si="21"/>
        <v>100.00000000000001</v>
      </c>
      <c r="AU50" s="23">
        <f t="shared" si="21"/>
        <v>100000</v>
      </c>
    </row>
    <row r="53" spans="1:47" x14ac:dyDescent="0.25">
      <c r="B53" s="29" t="s">
        <v>140</v>
      </c>
      <c r="C53" s="1">
        <f>SUM(K50,L50)</f>
        <v>810.57</v>
      </c>
    </row>
  </sheetData>
  <conditionalFormatting sqref="I47:I49">
    <cfRule type="notContainsText" dxfId="0" priority="11" operator="notContains" text="#########">
      <formula>ISERROR(SEARCH("#########",I47))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Megan Otten</cp:lastModifiedBy>
  <dcterms:created xsi:type="dcterms:W3CDTF">2023-09-06T13:20:22Z</dcterms:created>
  <dcterms:modified xsi:type="dcterms:W3CDTF">2023-10-04T13:00:08Z</dcterms:modified>
</cp:coreProperties>
</file>