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Swift County/Group 2/CD 66/"/>
    </mc:Choice>
  </mc:AlternateContent>
  <xr:revisionPtr revIDLastSave="5" documentId="13_ncr:1_{92593552-F9A6-48C8-A61D-56EFBEC3D97E}" xr6:coauthVersionLast="47" xr6:coauthVersionMax="47" xr10:uidLastSave="{9DB3F808-D8E1-4B3A-9FB4-35D61662930A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Sheet1!$A$2:$AU$49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7" i="1" l="1"/>
  <c r="AS48" i="1"/>
  <c r="AS45" i="1"/>
  <c r="AS46" i="1"/>
  <c r="AS43" i="1"/>
  <c r="AS44" i="1"/>
  <c r="AR49" i="1"/>
  <c r="AQ49" i="1"/>
  <c r="AO49" i="1"/>
  <c r="AM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AS42" i="1"/>
  <c r="AP42" i="1"/>
  <c r="AN42" i="1"/>
  <c r="AL42" i="1"/>
  <c r="L42" i="1"/>
  <c r="K42" i="1"/>
  <c r="AS41" i="1"/>
  <c r="AP41" i="1"/>
  <c r="AN41" i="1"/>
  <c r="AL41" i="1"/>
  <c r="L41" i="1"/>
  <c r="K41" i="1"/>
  <c r="AS40" i="1"/>
  <c r="AP40" i="1"/>
  <c r="AN40" i="1"/>
  <c r="AL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L3" i="1"/>
  <c r="K3" i="1"/>
  <c r="AP49" i="1" l="1"/>
  <c r="AL49" i="1"/>
  <c r="L49" i="1"/>
  <c r="AS49" i="1"/>
  <c r="AT48" i="1" s="1"/>
  <c r="AU48" i="1" s="1"/>
  <c r="K49" i="1"/>
  <c r="AN49" i="1"/>
  <c r="AT47" i="1" l="1"/>
  <c r="AU47" i="1" s="1"/>
  <c r="AT12" i="1"/>
  <c r="AU12" i="1" s="1"/>
  <c r="AT45" i="1"/>
  <c r="AU45" i="1" s="1"/>
  <c r="AT46" i="1"/>
  <c r="AU46" i="1" s="1"/>
  <c r="AT43" i="1"/>
  <c r="AU43" i="1" s="1"/>
  <c r="AT44" i="1"/>
  <c r="AU44" i="1" s="1"/>
  <c r="AT20" i="1"/>
  <c r="AU20" i="1" s="1"/>
  <c r="AT23" i="1"/>
  <c r="AU23" i="1" s="1"/>
  <c r="AT14" i="1"/>
  <c r="AU14" i="1" s="1"/>
  <c r="AT32" i="1"/>
  <c r="AU32" i="1" s="1"/>
  <c r="AT4" i="1"/>
  <c r="AU4" i="1" s="1"/>
  <c r="C52" i="1"/>
  <c r="AT26" i="1"/>
  <c r="AU26" i="1" s="1"/>
  <c r="AT28" i="1"/>
  <c r="AU28" i="1" s="1"/>
  <c r="AT37" i="1"/>
  <c r="AU37" i="1" s="1"/>
  <c r="AT5" i="1"/>
  <c r="AU5" i="1" s="1"/>
  <c r="AT17" i="1"/>
  <c r="AU17" i="1" s="1"/>
  <c r="AT33" i="1"/>
  <c r="AU33" i="1" s="1"/>
  <c r="AT15" i="1"/>
  <c r="AU15" i="1" s="1"/>
  <c r="AT13" i="1"/>
  <c r="AU13" i="1" s="1"/>
  <c r="AT3" i="1"/>
  <c r="AT42" i="1"/>
  <c r="AU42" i="1" s="1"/>
  <c r="AT6" i="1"/>
  <c r="AU6" i="1" s="1"/>
  <c r="AT27" i="1"/>
  <c r="AU27" i="1" s="1"/>
  <c r="AT36" i="1"/>
  <c r="AU36" i="1" s="1"/>
  <c r="AT29" i="1"/>
  <c r="AU29" i="1" s="1"/>
  <c r="AT21" i="1"/>
  <c r="AU21" i="1" s="1"/>
  <c r="AT34" i="1"/>
  <c r="AU34" i="1" s="1"/>
  <c r="AT16" i="1"/>
  <c r="AU16" i="1" s="1"/>
  <c r="AT30" i="1"/>
  <c r="AU30" i="1" s="1"/>
  <c r="AT41" i="1"/>
  <c r="AU41" i="1" s="1"/>
  <c r="AT8" i="1"/>
  <c r="AU8" i="1" s="1"/>
  <c r="AT35" i="1"/>
  <c r="AU35" i="1" s="1"/>
  <c r="AT40" i="1"/>
  <c r="AU40" i="1" s="1"/>
  <c r="AT25" i="1"/>
  <c r="AU25" i="1" s="1"/>
  <c r="AT10" i="1"/>
  <c r="AU10" i="1" s="1"/>
  <c r="AT24" i="1"/>
  <c r="AU24" i="1" s="1"/>
  <c r="AT18" i="1"/>
  <c r="AU18" i="1" s="1"/>
  <c r="AT11" i="1"/>
  <c r="AU11" i="1" s="1"/>
  <c r="AT38" i="1"/>
  <c r="AU38" i="1" s="1"/>
  <c r="AT39" i="1"/>
  <c r="AU39" i="1" s="1"/>
  <c r="AT22" i="1"/>
  <c r="AU22" i="1" s="1"/>
  <c r="AT7" i="1"/>
  <c r="AU7" i="1" s="1"/>
  <c r="AT9" i="1"/>
  <c r="AU9" i="1" s="1"/>
  <c r="AT31" i="1"/>
  <c r="AU31" i="1" s="1"/>
  <c r="AT19" i="1"/>
  <c r="AU19" i="1" s="1"/>
  <c r="AU3" i="1"/>
  <c r="AU49" i="1" l="1"/>
  <c r="AT49" i="1"/>
</calcChain>
</file>

<file path=xl/sharedStrings.xml><?xml version="1.0" encoding="utf-8"?>
<sst xmlns="http://schemas.openxmlformats.org/spreadsheetml/2006/main" count="382" uniqueCount="143">
  <si>
    <t>$1.00</t>
  </si>
  <si>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</si>
  <si>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</si>
  <si>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</si>
  <si>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</si>
  <si>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</si>
  <si>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</si>
  <si>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</si>
  <si>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</si>
  <si>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</si>
  <si>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</si>
  <si>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</si>
  <si>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</si>
  <si>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</si>
  <si>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</si>
  <si>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</si>
  <si>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</si>
  <si>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</si>
  <si>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</si>
  <si>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</si>
  <si>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</si>
  <si>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</si>
  <si>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</si>
  <si>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</si>
  <si>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</si>
  <si>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</si>
  <si>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</si>
  <si>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</si>
  <si>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</si>
  <si>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</si>
  <si>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</si>
  <si>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</si>
  <si>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</si>
  <si>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</si>
  <si>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</si>
  <si>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</si>
  <si>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</si>
  <si>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</si>
  <si>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</si>
  <si>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</si>
  <si>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</si>
  <si>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</si>
  <si>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</si>
  <si>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</si>
  <si>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</si>
  <si>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</si>
  <si>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</si>
  <si>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</si>
  <si>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</si>
  <si>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04-0098-000</t>
  </si>
  <si>
    <t>VERGIN/WAYNE</t>
  </si>
  <si>
    <t>115 100TH STREET SW</t>
  </si>
  <si>
    <t>BENSON MN 56215</t>
  </si>
  <si>
    <t>NWSW</t>
  </si>
  <si>
    <t>18</t>
  </si>
  <si>
    <t>120</t>
  </si>
  <si>
    <t>39</t>
  </si>
  <si>
    <t>NESW</t>
  </si>
  <si>
    <t>SESW</t>
  </si>
  <si>
    <t>SWSW</t>
  </si>
  <si>
    <t>04-0098-100</t>
  </si>
  <si>
    <t>MUEHLBAUER/SANDRA</t>
  </si>
  <si>
    <t>895 20TH AVENUE SW</t>
  </si>
  <si>
    <t>04-0100-000</t>
  </si>
  <si>
    <t>HILLEREN/ANTHONY J/TRUST AGREE</t>
  </si>
  <si>
    <t>33494 290TH AVENUE</t>
  </si>
  <si>
    <t>NWSE</t>
  </si>
  <si>
    <t>04-0101-000</t>
  </si>
  <si>
    <t>SESE</t>
  </si>
  <si>
    <t>SWSE</t>
  </si>
  <si>
    <t>04-0103-000</t>
  </si>
  <si>
    <t>YOUNG/W.&amp; R./FAM.LTD.PART.</t>
  </si>
  <si>
    <t>950 HWY 29 SW</t>
  </si>
  <si>
    <t>NWNE</t>
  </si>
  <si>
    <t>19</t>
  </si>
  <si>
    <t>NENE</t>
  </si>
  <si>
    <t>SENE</t>
  </si>
  <si>
    <t>SWNE</t>
  </si>
  <si>
    <t>04-0104-000</t>
  </si>
  <si>
    <t>POIER/KEITH E</t>
  </si>
  <si>
    <t>1075 1ST AVENUE NORTH</t>
  </si>
  <si>
    <t>MONTEVIDEO MN 56265</t>
  </si>
  <si>
    <t>NENW</t>
  </si>
  <si>
    <t>04-0104-100</t>
  </si>
  <si>
    <t>COMMERFORD/MARIE</t>
  </si>
  <si>
    <t>303 LIBERTY CIRCLE PO BOX 34</t>
  </si>
  <si>
    <t>DANVERS MN 56231</t>
  </si>
  <si>
    <t>04-0105-000</t>
  </si>
  <si>
    <t>NWNW</t>
  </si>
  <si>
    <t>04-0106-000</t>
  </si>
  <si>
    <t>YOUNG/JACKIE/FAMILY TRUST</t>
  </si>
  <si>
    <t>970 20TH AVENUE SW</t>
  </si>
  <si>
    <t>SENW</t>
  </si>
  <si>
    <t>SWNW</t>
  </si>
  <si>
    <t>04-0107-000</t>
  </si>
  <si>
    <t>WECKWERTH FARMS LLP</t>
  </si>
  <si>
    <t>870 20TH AVENUE SE</t>
  </si>
  <si>
    <t>04-0109-000</t>
  </si>
  <si>
    <t>04-0109-100</t>
  </si>
  <si>
    <t>YOUNG/BRIAN W &amp; MOLLY</t>
  </si>
  <si>
    <t>04-0154-050</t>
  </si>
  <si>
    <t>VERGIN/WAYNE &amp; SERENA</t>
  </si>
  <si>
    <t>30</t>
  </si>
  <si>
    <t>04-0155-000</t>
  </si>
  <si>
    <t>CLAUSSEN/MATTHEW &amp; LEAH</t>
  </si>
  <si>
    <t>360 40TH STREET SE</t>
  </si>
  <si>
    <t>04-0155-100</t>
  </si>
  <si>
    <t>VAN HEUVELN/KAY/REV TRUST</t>
  </si>
  <si>
    <t>1508 PACIFIC AVENUE</t>
  </si>
  <si>
    <t>KERKHOVEN MN 56252</t>
  </si>
  <si>
    <t>18-0068-000</t>
  </si>
  <si>
    <t>NORDGAARD/JOHN T/LIVING TRUST</t>
  </si>
  <si>
    <t>410 SUNSET BAY ROAD</t>
  </si>
  <si>
    <t>BOTTINEAU ND 58318</t>
  </si>
  <si>
    <t>NESE</t>
  </si>
  <si>
    <t>13</t>
  </si>
  <si>
    <t>40</t>
  </si>
  <si>
    <t>18-0070-000</t>
  </si>
  <si>
    <t>18-0125-000</t>
  </si>
  <si>
    <t>24</t>
  </si>
  <si>
    <t>18-0126-000</t>
  </si>
  <si>
    <t>18-0126-050</t>
  </si>
  <si>
    <t>BOSCH/DARCY L</t>
  </si>
  <si>
    <t>215 90TH STREET SW</t>
  </si>
  <si>
    <t>18-0126-100</t>
  </si>
  <si>
    <t>18-0128-000</t>
  </si>
  <si>
    <t>YOUNG/DONALD P</t>
  </si>
  <si>
    <t>18-0129-000</t>
  </si>
  <si>
    <t>18-0130-000</t>
  </si>
  <si>
    <t>OLSON FAMILY REAL ESTATE TRUST</t>
  </si>
  <si>
    <t>971 HICKORY CURVE</t>
  </si>
  <si>
    <t>WATERTOWN MN 55388</t>
  </si>
  <si>
    <t>25</t>
  </si>
  <si>
    <t>20TH AVE SW</t>
  </si>
  <si>
    <t>CR 6</t>
  </si>
  <si>
    <t>P.O. BOX 241 1635 HOBAN AVENUE</t>
  </si>
  <si>
    <t>TOTAL WATERSHED ACRES:</t>
  </si>
  <si>
    <t>SWIFT CTY RDS</t>
  </si>
  <si>
    <t>CASHEL TWP RDS</t>
  </si>
  <si>
    <t>SWENODA TWP RDS</t>
  </si>
  <si>
    <t>660 110 STREET SW</t>
  </si>
  <si>
    <t>GAIL BREHMER 815 50TH AVE SE</t>
  </si>
  <si>
    <t>DEGRAFF MN 56271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</si>
</sst>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6" sqref="A16:XFD16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customWidth="1"/>
    <col min="42" max="42" width="17.7109375" style="5" customWidth="1"/>
    <col min="43" max="43" width="17.7109375" style="2" customWidth="1"/>
    <col min="44" max="44" width="17.7109375" style="2" hidden="1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3652.8</v>
      </c>
      <c r="AN1" s="5">
        <v>6088</v>
      </c>
      <c r="AP1" s="5" t="s">
        <v>0</v>
      </c>
      <c r="AU1" s="5" t="s">
        <v>1</v>
      </c>
    </row>
    <row r="2" spans="1:47" ht="68.099999999999994" customHeight="1" x14ac:dyDescent="0.25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3" t="s">
        <v>14</v>
      </c>
      <c r="N2" s="14" t="s">
        <v>15</v>
      </c>
      <c r="O2" s="12" t="s">
        <v>16</v>
      </c>
      <c r="P2" s="15" t="s">
        <v>17</v>
      </c>
      <c r="Q2" s="12" t="s">
        <v>18</v>
      </c>
      <c r="R2" s="16" t="s">
        <v>19</v>
      </c>
      <c r="S2" s="12" t="s">
        <v>20</v>
      </c>
      <c r="T2" s="17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8" t="s">
        <v>27</v>
      </c>
      <c r="AA2" s="12" t="s">
        <v>28</v>
      </c>
      <c r="AB2" s="19" t="s">
        <v>29</v>
      </c>
      <c r="AC2" s="12" t="s">
        <v>30</v>
      </c>
      <c r="AD2" s="12" t="s">
        <v>31</v>
      </c>
      <c r="AE2" s="12" t="s">
        <v>32</v>
      </c>
      <c r="AF2" s="12" t="s">
        <v>33</v>
      </c>
      <c r="AG2" s="18" t="s">
        <v>34</v>
      </c>
      <c r="AH2" s="12" t="s">
        <v>35</v>
      </c>
      <c r="AI2" s="12" t="s">
        <v>36</v>
      </c>
      <c r="AJ2" s="12" t="s">
        <v>37</v>
      </c>
      <c r="AK2" s="13" t="s">
        <v>38</v>
      </c>
      <c r="AL2" s="12" t="s">
        <v>39</v>
      </c>
      <c r="AM2" s="13" t="s">
        <v>40</v>
      </c>
      <c r="AN2" s="12" t="s">
        <v>41</v>
      </c>
      <c r="AO2" s="12" t="s">
        <v>42</v>
      </c>
      <c r="AP2" s="12" t="s">
        <v>43</v>
      </c>
      <c r="AQ2" s="12" t="s">
        <v>44</v>
      </c>
      <c r="AR2" s="12" t="s">
        <v>45</v>
      </c>
      <c r="AS2" s="12" t="s">
        <v>46</v>
      </c>
      <c r="AT2" s="12" t="s">
        <v>47</v>
      </c>
      <c r="AU2" s="12" t="s">
        <v>48</v>
      </c>
    </row>
    <row r="3" spans="1:47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2">
        <v>147.794344018</v>
      </c>
      <c r="J3" s="2">
        <v>35.79</v>
      </c>
      <c r="K3" s="2">
        <f t="shared" ref="K3:K34" si="0">SUM(N3,P3,R3,T3,V3,X3,Z3,AB3,AE3,AG3,AI3)</f>
        <v>5.21</v>
      </c>
      <c r="L3" s="2">
        <f t="shared" ref="L3:L34" si="1">SUM(M3,AD3,AK3,AM3,AO3,AQ3,AR3)</f>
        <v>0</v>
      </c>
      <c r="R3" s="7">
        <v>5.21</v>
      </c>
      <c r="S3" s="5">
        <v>5064.12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S3" s="5">
        <f t="shared" ref="AS3:AS34" si="5">SUM(O3,Q3,S3,U3,W3,Y3,AA3,AC3,AF3,AH3,AJ3)</f>
        <v>5064.12</v>
      </c>
      <c r="AT3" s="11">
        <f t="shared" ref="AT3:AT48" si="6">(AS3/$AS$49)*100</f>
        <v>0.56060083034948849</v>
      </c>
      <c r="AU3" s="5">
        <f t="shared" ref="AU3:AU34" si="7">(AT3/100)*$AU$1</f>
        <v>560.60083034948843</v>
      </c>
    </row>
    <row r="4" spans="1:47" x14ac:dyDescent="0.25">
      <c r="A4" s="1" t="s">
        <v>49</v>
      </c>
      <c r="B4" s="1" t="s">
        <v>50</v>
      </c>
      <c r="C4" s="1" t="s">
        <v>51</v>
      </c>
      <c r="D4" s="1" t="s">
        <v>52</v>
      </c>
      <c r="E4" s="1" t="s">
        <v>57</v>
      </c>
      <c r="F4" s="1" t="s">
        <v>54</v>
      </c>
      <c r="G4" s="1" t="s">
        <v>55</v>
      </c>
      <c r="H4" s="1" t="s">
        <v>56</v>
      </c>
      <c r="I4" s="2">
        <v>147.794344018</v>
      </c>
      <c r="J4" s="2">
        <v>40.520000000000003</v>
      </c>
      <c r="K4" s="2">
        <f t="shared" si="0"/>
        <v>4.88</v>
      </c>
      <c r="L4" s="2">
        <f t="shared" si="1"/>
        <v>0.92</v>
      </c>
      <c r="N4" s="4">
        <v>3.27</v>
      </c>
      <c r="O4" s="5">
        <v>8313.9750000000004</v>
      </c>
      <c r="P4" s="6">
        <v>0.75</v>
      </c>
      <c r="Q4" s="5">
        <v>1356.1875</v>
      </c>
      <c r="R4" s="7">
        <v>0.86</v>
      </c>
      <c r="S4" s="5">
        <v>835.92</v>
      </c>
      <c r="AL4" s="5" t="str">
        <f t="shared" si="2"/>
        <v/>
      </c>
      <c r="AM4" s="3">
        <v>0.27</v>
      </c>
      <c r="AN4" s="5">
        <f t="shared" si="3"/>
        <v>1643.7600000000002</v>
      </c>
      <c r="AP4" s="5" t="str">
        <f t="shared" si="4"/>
        <v/>
      </c>
      <c r="AQ4" s="2">
        <v>0.65</v>
      </c>
      <c r="AS4" s="5">
        <f t="shared" si="5"/>
        <v>10506.0825</v>
      </c>
      <c r="AT4" s="11">
        <f t="shared" si="6"/>
        <v>1.1630290303587258</v>
      </c>
      <c r="AU4" s="5">
        <f t="shared" si="7"/>
        <v>1163.029030358726</v>
      </c>
    </row>
    <row r="5" spans="1:47" x14ac:dyDescent="0.25">
      <c r="A5" s="1" t="s">
        <v>49</v>
      </c>
      <c r="B5" s="1" t="s">
        <v>50</v>
      </c>
      <c r="C5" s="1" t="s">
        <v>51</v>
      </c>
      <c r="D5" s="1" t="s">
        <v>52</v>
      </c>
      <c r="E5" s="1" t="s">
        <v>58</v>
      </c>
      <c r="F5" s="1" t="s">
        <v>54</v>
      </c>
      <c r="G5" s="1" t="s">
        <v>55</v>
      </c>
      <c r="H5" s="1" t="s">
        <v>56</v>
      </c>
      <c r="I5" s="2">
        <v>147.794344018</v>
      </c>
      <c r="J5" s="2">
        <v>38.450000000000003</v>
      </c>
      <c r="K5" s="2">
        <f t="shared" si="0"/>
        <v>33.31</v>
      </c>
      <c r="L5" s="2">
        <f t="shared" si="1"/>
        <v>2.73</v>
      </c>
      <c r="N5" s="4">
        <v>5.47</v>
      </c>
      <c r="O5" s="5">
        <v>13907.475</v>
      </c>
      <c r="P5" s="6">
        <v>21.07</v>
      </c>
      <c r="Q5" s="5">
        <v>38099.827499999999</v>
      </c>
      <c r="R5" s="7">
        <v>6.77</v>
      </c>
      <c r="S5" s="5">
        <v>6580.44</v>
      </c>
      <c r="AL5" s="5" t="str">
        <f t="shared" si="2"/>
        <v/>
      </c>
      <c r="AM5" s="3">
        <v>1.04</v>
      </c>
      <c r="AN5" s="5">
        <f t="shared" si="3"/>
        <v>6331.52</v>
      </c>
      <c r="AP5" s="5" t="str">
        <f t="shared" si="4"/>
        <v/>
      </c>
      <c r="AQ5" s="2">
        <v>1.69</v>
      </c>
      <c r="AS5" s="5">
        <f t="shared" si="5"/>
        <v>58587.7425</v>
      </c>
      <c r="AT5" s="11">
        <f t="shared" si="6"/>
        <v>6.4856948677760426</v>
      </c>
      <c r="AU5" s="5">
        <f t="shared" si="7"/>
        <v>6485.6948677760429</v>
      </c>
    </row>
    <row r="6" spans="1:47" x14ac:dyDescent="0.25">
      <c r="A6" s="1" t="s">
        <v>49</v>
      </c>
      <c r="B6" s="1" t="s">
        <v>50</v>
      </c>
      <c r="C6" s="1" t="s">
        <v>51</v>
      </c>
      <c r="D6" s="1" t="s">
        <v>52</v>
      </c>
      <c r="E6" s="1" t="s">
        <v>59</v>
      </c>
      <c r="F6" s="1" t="s">
        <v>54</v>
      </c>
      <c r="G6" s="1" t="s">
        <v>55</v>
      </c>
      <c r="H6" s="1" t="s">
        <v>56</v>
      </c>
      <c r="I6" s="2">
        <v>147.794344018</v>
      </c>
      <c r="J6" s="2">
        <v>28.32</v>
      </c>
      <c r="K6" s="2">
        <f t="shared" si="0"/>
        <v>28.200000000000003</v>
      </c>
      <c r="L6" s="2">
        <f t="shared" si="1"/>
        <v>0.08</v>
      </c>
      <c r="P6" s="6">
        <v>13.05</v>
      </c>
      <c r="Q6" s="5">
        <v>23597.662499999999</v>
      </c>
      <c r="R6" s="7">
        <v>14.08</v>
      </c>
      <c r="S6" s="5">
        <v>13685.76</v>
      </c>
      <c r="AB6" s="10">
        <v>1.07</v>
      </c>
      <c r="AC6" s="5">
        <v>112.325925</v>
      </c>
      <c r="AL6" s="5" t="str">
        <f t="shared" si="2"/>
        <v/>
      </c>
      <c r="AM6" s="3">
        <v>0.04</v>
      </c>
      <c r="AN6" s="5">
        <f t="shared" si="3"/>
        <v>243.52</v>
      </c>
      <c r="AP6" s="5" t="str">
        <f t="shared" si="4"/>
        <v/>
      </c>
      <c r="AQ6" s="2">
        <v>0.04</v>
      </c>
      <c r="AS6" s="5">
        <f t="shared" si="5"/>
        <v>37395.748424999998</v>
      </c>
      <c r="AT6" s="11">
        <f t="shared" si="6"/>
        <v>4.1397296309320426</v>
      </c>
      <c r="AU6" s="5">
        <f t="shared" si="7"/>
        <v>4139.7296309320427</v>
      </c>
    </row>
    <row r="7" spans="1:47" x14ac:dyDescent="0.25">
      <c r="A7" s="1" t="s">
        <v>60</v>
      </c>
      <c r="B7" s="1" t="s">
        <v>61</v>
      </c>
      <c r="C7" s="1" t="s">
        <v>62</v>
      </c>
      <c r="D7" s="1" t="s">
        <v>52</v>
      </c>
      <c r="E7" s="1" t="s">
        <v>59</v>
      </c>
      <c r="F7" s="1" t="s">
        <v>54</v>
      </c>
      <c r="G7" s="1" t="s">
        <v>55</v>
      </c>
      <c r="H7" s="1" t="s">
        <v>56</v>
      </c>
      <c r="I7" s="2">
        <v>6.6209885187799999</v>
      </c>
      <c r="J7" s="2">
        <v>5.45</v>
      </c>
      <c r="K7" s="2">
        <f t="shared" si="0"/>
        <v>5.45</v>
      </c>
      <c r="L7" s="2">
        <f t="shared" si="1"/>
        <v>0</v>
      </c>
      <c r="Z7" s="9">
        <v>3.35</v>
      </c>
      <c r="AA7" s="5">
        <v>390.74400000000009</v>
      </c>
      <c r="AB7" s="10">
        <v>2.1</v>
      </c>
      <c r="AC7" s="5">
        <v>220.45275000000001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611.19675000000007</v>
      </c>
      <c r="AT7" s="11">
        <f t="shared" si="6"/>
        <v>6.7659811686316421E-2</v>
      </c>
      <c r="AU7" s="5">
        <f t="shared" si="7"/>
        <v>67.659811686316417</v>
      </c>
    </row>
    <row r="8" spans="1:47" x14ac:dyDescent="0.25">
      <c r="A8" s="1" t="s">
        <v>63</v>
      </c>
      <c r="B8" s="1" t="s">
        <v>64</v>
      </c>
      <c r="C8" s="1" t="s">
        <v>65</v>
      </c>
      <c r="D8" s="1" t="s">
        <v>52</v>
      </c>
      <c r="E8" s="1" t="s">
        <v>66</v>
      </c>
      <c r="F8" s="1" t="s">
        <v>54</v>
      </c>
      <c r="G8" s="1" t="s">
        <v>55</v>
      </c>
      <c r="H8" s="1" t="s">
        <v>56</v>
      </c>
      <c r="I8" s="2">
        <v>41.053511265499999</v>
      </c>
      <c r="J8" s="2">
        <v>41.06</v>
      </c>
      <c r="K8" s="2">
        <f t="shared" si="0"/>
        <v>0.19</v>
      </c>
      <c r="L8" s="2">
        <f t="shared" si="1"/>
        <v>0</v>
      </c>
      <c r="N8" s="4">
        <v>0.01</v>
      </c>
      <c r="O8" s="5">
        <v>25.425000000000001</v>
      </c>
      <c r="P8" s="6">
        <v>0.18</v>
      </c>
      <c r="Q8" s="5">
        <v>325.48500000000001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350.91</v>
      </c>
      <c r="AT8" s="11">
        <f t="shared" si="6"/>
        <v>3.8845927303843314E-2</v>
      </c>
      <c r="AU8" s="5">
        <f t="shared" si="7"/>
        <v>38.845927303843311</v>
      </c>
    </row>
    <row r="9" spans="1:47" x14ac:dyDescent="0.25">
      <c r="A9" s="1" t="s">
        <v>67</v>
      </c>
      <c r="B9" s="1" t="s">
        <v>64</v>
      </c>
      <c r="C9" s="1" t="s">
        <v>65</v>
      </c>
      <c r="D9" s="1" t="s">
        <v>52</v>
      </c>
      <c r="E9" s="1" t="s">
        <v>68</v>
      </c>
      <c r="F9" s="1" t="s">
        <v>54</v>
      </c>
      <c r="G9" s="1" t="s">
        <v>55</v>
      </c>
      <c r="H9" s="1" t="s">
        <v>56</v>
      </c>
      <c r="I9" s="2">
        <v>80.503082203899993</v>
      </c>
      <c r="J9" s="2">
        <v>38.659999999999997</v>
      </c>
      <c r="K9" s="2">
        <f t="shared" si="0"/>
        <v>3.32</v>
      </c>
      <c r="L9" s="2">
        <f t="shared" si="1"/>
        <v>0</v>
      </c>
      <c r="P9" s="6">
        <v>1.9</v>
      </c>
      <c r="Q9" s="5">
        <v>3435.6750000000002</v>
      </c>
      <c r="R9" s="7">
        <v>1.42</v>
      </c>
      <c r="S9" s="5">
        <v>1380.24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4815.915</v>
      </c>
      <c r="AT9" s="11">
        <f t="shared" si="6"/>
        <v>0.5331244022441326</v>
      </c>
      <c r="AU9" s="5">
        <f t="shared" si="7"/>
        <v>533.12440224413263</v>
      </c>
    </row>
    <row r="10" spans="1:47" x14ac:dyDescent="0.25">
      <c r="A10" s="1" t="s">
        <v>67</v>
      </c>
      <c r="B10" s="1" t="s">
        <v>64</v>
      </c>
      <c r="C10" s="1" t="s">
        <v>65</v>
      </c>
      <c r="D10" s="1" t="s">
        <v>52</v>
      </c>
      <c r="E10" s="1" t="s">
        <v>69</v>
      </c>
      <c r="F10" s="1" t="s">
        <v>54</v>
      </c>
      <c r="G10" s="1" t="s">
        <v>55</v>
      </c>
      <c r="H10" s="1" t="s">
        <v>56</v>
      </c>
      <c r="I10" s="2">
        <v>80.503082203899993</v>
      </c>
      <c r="J10" s="2">
        <v>38.58</v>
      </c>
      <c r="K10" s="2">
        <f t="shared" si="0"/>
        <v>25.34</v>
      </c>
      <c r="L10" s="2">
        <f t="shared" si="1"/>
        <v>0</v>
      </c>
      <c r="N10" s="4">
        <v>3.18</v>
      </c>
      <c r="O10" s="5">
        <v>8085.1500000000005</v>
      </c>
      <c r="P10" s="6">
        <v>20.27</v>
      </c>
      <c r="Q10" s="5">
        <v>36653.227500000001</v>
      </c>
      <c r="R10" s="7">
        <v>1.89</v>
      </c>
      <c r="S10" s="5">
        <v>1837.08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46575.457500000004</v>
      </c>
      <c r="AT10" s="11">
        <f t="shared" si="6"/>
        <v>5.1559284038307371</v>
      </c>
      <c r="AU10" s="5">
        <f t="shared" si="7"/>
        <v>5155.9284038307369</v>
      </c>
    </row>
    <row r="11" spans="1:47" x14ac:dyDescent="0.25">
      <c r="A11" s="1" t="s">
        <v>70</v>
      </c>
      <c r="B11" s="1" t="s">
        <v>71</v>
      </c>
      <c r="C11" s="1" t="s">
        <v>72</v>
      </c>
      <c r="D11" s="1" t="s">
        <v>52</v>
      </c>
      <c r="E11" s="1" t="s">
        <v>73</v>
      </c>
      <c r="F11" s="1" t="s">
        <v>74</v>
      </c>
      <c r="G11" s="1" t="s">
        <v>55</v>
      </c>
      <c r="H11" s="1" t="s">
        <v>56</v>
      </c>
      <c r="I11" s="2">
        <v>109.762818767</v>
      </c>
      <c r="J11" s="2">
        <v>38.25</v>
      </c>
      <c r="K11" s="2">
        <f t="shared" si="0"/>
        <v>38.26</v>
      </c>
      <c r="L11" s="2">
        <f t="shared" si="1"/>
        <v>0</v>
      </c>
      <c r="P11" s="6">
        <v>14.44</v>
      </c>
      <c r="Q11" s="5">
        <v>25960.442500000001</v>
      </c>
      <c r="R11" s="7">
        <v>23.82</v>
      </c>
      <c r="S11" s="5">
        <v>22440.240000000002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48400.682500000003</v>
      </c>
      <c r="AT11" s="11">
        <f t="shared" si="6"/>
        <v>5.3579818011780835</v>
      </c>
      <c r="AU11" s="5">
        <f t="shared" si="7"/>
        <v>5357.9818011780835</v>
      </c>
    </row>
    <row r="12" spans="1:47" x14ac:dyDescent="0.25">
      <c r="A12" s="1" t="s">
        <v>70</v>
      </c>
      <c r="B12" s="1" t="s">
        <v>71</v>
      </c>
      <c r="C12" s="1" t="s">
        <v>72</v>
      </c>
      <c r="D12" s="1" t="s">
        <v>52</v>
      </c>
      <c r="E12" s="1" t="s">
        <v>75</v>
      </c>
      <c r="F12" s="1" t="s">
        <v>74</v>
      </c>
      <c r="G12" s="1" t="s">
        <v>55</v>
      </c>
      <c r="H12" s="1" t="s">
        <v>56</v>
      </c>
      <c r="I12" s="2">
        <v>109.762818767</v>
      </c>
      <c r="J12" s="2">
        <v>37.28</v>
      </c>
      <c r="K12" s="2">
        <f t="shared" si="0"/>
        <v>15.41</v>
      </c>
      <c r="L12" s="2">
        <f t="shared" si="1"/>
        <v>0</v>
      </c>
      <c r="P12" s="6">
        <v>2.0699999999999998</v>
      </c>
      <c r="Q12" s="5">
        <v>3743.0774999999999</v>
      </c>
      <c r="R12" s="7">
        <v>11.5</v>
      </c>
      <c r="S12" s="5">
        <v>11178</v>
      </c>
      <c r="T12" s="8">
        <v>1.84</v>
      </c>
      <c r="U12" s="5">
        <v>536.5440000000001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15457.621499999999</v>
      </c>
      <c r="AT12" s="11">
        <f t="shared" si="6"/>
        <v>1.7111670829538213</v>
      </c>
      <c r="AU12" s="5">
        <f t="shared" si="7"/>
        <v>1711.1670829538211</v>
      </c>
    </row>
    <row r="13" spans="1:47" x14ac:dyDescent="0.25">
      <c r="A13" s="1" t="s">
        <v>70</v>
      </c>
      <c r="B13" s="1" t="s">
        <v>71</v>
      </c>
      <c r="C13" s="1" t="s">
        <v>72</v>
      </c>
      <c r="D13" s="1" t="s">
        <v>52</v>
      </c>
      <c r="E13" s="1" t="s">
        <v>76</v>
      </c>
      <c r="F13" s="1" t="s">
        <v>74</v>
      </c>
      <c r="G13" s="1" t="s">
        <v>55</v>
      </c>
      <c r="H13" s="1" t="s">
        <v>56</v>
      </c>
      <c r="I13" s="2">
        <v>109.762818767</v>
      </c>
      <c r="J13" s="2">
        <v>15.07</v>
      </c>
      <c r="K13" s="2">
        <f t="shared" si="0"/>
        <v>4.72</v>
      </c>
      <c r="L13" s="2">
        <f t="shared" si="1"/>
        <v>0</v>
      </c>
      <c r="R13" s="7">
        <v>2.88</v>
      </c>
      <c r="S13" s="5">
        <v>2799.36</v>
      </c>
      <c r="T13" s="8">
        <v>1.78</v>
      </c>
      <c r="U13" s="5">
        <v>519.048</v>
      </c>
      <c r="Z13" s="9">
        <v>0.06</v>
      </c>
      <c r="AA13" s="5">
        <v>6.9984000000000011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3325.4064000000003</v>
      </c>
      <c r="AT13" s="11">
        <f t="shared" si="6"/>
        <v>0.36812429189859314</v>
      </c>
      <c r="AU13" s="5">
        <f t="shared" si="7"/>
        <v>368.12429189859313</v>
      </c>
    </row>
    <row r="14" spans="1:47" x14ac:dyDescent="0.25">
      <c r="A14" s="1" t="s">
        <v>70</v>
      </c>
      <c r="B14" s="1" t="s">
        <v>71</v>
      </c>
      <c r="C14" s="1" t="s">
        <v>72</v>
      </c>
      <c r="D14" s="1" t="s">
        <v>52</v>
      </c>
      <c r="E14" s="1" t="s">
        <v>77</v>
      </c>
      <c r="F14" s="1" t="s">
        <v>74</v>
      </c>
      <c r="G14" s="1" t="s">
        <v>55</v>
      </c>
      <c r="H14" s="1" t="s">
        <v>56</v>
      </c>
      <c r="I14" s="2">
        <v>109.762818767</v>
      </c>
      <c r="J14" s="2">
        <v>14.42</v>
      </c>
      <c r="K14" s="2">
        <f t="shared" si="0"/>
        <v>14.379999999999999</v>
      </c>
      <c r="L14" s="2">
        <f t="shared" si="1"/>
        <v>0</v>
      </c>
      <c r="P14" s="6">
        <v>3.95</v>
      </c>
      <c r="Q14" s="5">
        <v>4761.7250000000004</v>
      </c>
      <c r="R14" s="7">
        <v>10.02</v>
      </c>
      <c r="S14" s="5">
        <v>8080.56</v>
      </c>
      <c r="Z14" s="9">
        <v>0.4</v>
      </c>
      <c r="AA14" s="5">
        <v>31.881599999999999</v>
      </c>
      <c r="AB14" s="10">
        <v>0.01</v>
      </c>
      <c r="AC14" s="5">
        <v>0.69984999999999997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12874.866450000001</v>
      </c>
      <c r="AT14" s="11">
        <f t="shared" si="6"/>
        <v>1.4252546982513787</v>
      </c>
      <c r="AU14" s="5">
        <f t="shared" si="7"/>
        <v>1425.2546982513786</v>
      </c>
    </row>
    <row r="15" spans="1:47" x14ac:dyDescent="0.25">
      <c r="A15" s="1" t="s">
        <v>78</v>
      </c>
      <c r="B15" s="1" t="s">
        <v>79</v>
      </c>
      <c r="C15" s="1" t="s">
        <v>80</v>
      </c>
      <c r="D15" s="1" t="s">
        <v>81</v>
      </c>
      <c r="E15" s="1" t="s">
        <v>82</v>
      </c>
      <c r="F15" s="1" t="s">
        <v>74</v>
      </c>
      <c r="G15" s="1" t="s">
        <v>55</v>
      </c>
      <c r="H15" s="1" t="s">
        <v>56</v>
      </c>
      <c r="I15" s="2">
        <v>34.862066103099998</v>
      </c>
      <c r="J15" s="2">
        <v>33.020000000000003</v>
      </c>
      <c r="K15" s="2">
        <f t="shared" si="0"/>
        <v>31.8</v>
      </c>
      <c r="L15" s="2">
        <f t="shared" si="1"/>
        <v>1.23</v>
      </c>
      <c r="M15" s="3">
        <v>0.02</v>
      </c>
      <c r="N15" s="4">
        <v>1.95</v>
      </c>
      <c r="O15" s="5">
        <v>3305.25</v>
      </c>
      <c r="P15" s="6">
        <v>21.76</v>
      </c>
      <c r="Q15" s="5">
        <v>26231.68</v>
      </c>
      <c r="R15" s="7">
        <v>8.09</v>
      </c>
      <c r="S15" s="5">
        <v>5242.32</v>
      </c>
      <c r="AL15" s="5" t="str">
        <f t="shared" si="2"/>
        <v/>
      </c>
      <c r="AM15" s="3">
        <v>0.48</v>
      </c>
      <c r="AN15" s="5">
        <f t="shared" si="3"/>
        <v>2922.24</v>
      </c>
      <c r="AP15" s="5" t="str">
        <f t="shared" si="4"/>
        <v/>
      </c>
      <c r="AQ15" s="2">
        <v>0.73</v>
      </c>
      <c r="AS15" s="5">
        <f t="shared" si="5"/>
        <v>34779.25</v>
      </c>
      <c r="AT15" s="11">
        <f t="shared" si="6"/>
        <v>3.8500818363175529</v>
      </c>
      <c r="AU15" s="5">
        <f t="shared" si="7"/>
        <v>3850.0818363175531</v>
      </c>
    </row>
    <row r="16" spans="1:47" x14ac:dyDescent="0.25">
      <c r="A16" s="1" t="s">
        <v>83</v>
      </c>
      <c r="B16" s="1" t="s">
        <v>84</v>
      </c>
      <c r="C16" s="1" t="s">
        <v>85</v>
      </c>
      <c r="D16" s="1" t="s">
        <v>86</v>
      </c>
      <c r="E16" s="1" t="s">
        <v>82</v>
      </c>
      <c r="F16" s="1" t="s">
        <v>74</v>
      </c>
      <c r="G16" s="1" t="s">
        <v>55</v>
      </c>
      <c r="H16" s="1" t="s">
        <v>56</v>
      </c>
      <c r="I16" s="2">
        <v>5.4568820087100001</v>
      </c>
      <c r="J16" s="2">
        <v>5.37</v>
      </c>
      <c r="K16" s="2">
        <f t="shared" si="0"/>
        <v>0</v>
      </c>
      <c r="L16" s="2">
        <f t="shared" si="1"/>
        <v>5.3699999999999992</v>
      </c>
      <c r="M16" s="3">
        <v>5.3599999999999994</v>
      </c>
      <c r="AL16" s="5" t="str">
        <f t="shared" si="2"/>
        <v/>
      </c>
      <c r="AN16" s="5" t="str">
        <f t="shared" si="3"/>
        <v/>
      </c>
      <c r="AO16" s="2">
        <v>0.01</v>
      </c>
      <c r="AP16" s="5">
        <f t="shared" si="4"/>
        <v>0.01</v>
      </c>
      <c r="AS16" s="5">
        <f t="shared" si="5"/>
        <v>0</v>
      </c>
      <c r="AT16" s="11">
        <f t="shared" si="6"/>
        <v>0</v>
      </c>
      <c r="AU16" s="5">
        <f t="shared" si="7"/>
        <v>0</v>
      </c>
    </row>
    <row r="17" spans="1:47" x14ac:dyDescent="0.25">
      <c r="A17" s="1" t="s">
        <v>87</v>
      </c>
      <c r="B17" s="1" t="s">
        <v>50</v>
      </c>
      <c r="C17" s="1" t="s">
        <v>51</v>
      </c>
      <c r="D17" s="1" t="s">
        <v>52</v>
      </c>
      <c r="E17" s="1" t="s">
        <v>88</v>
      </c>
      <c r="F17" s="1" t="s">
        <v>74</v>
      </c>
      <c r="G17" s="1" t="s">
        <v>55</v>
      </c>
      <c r="H17" s="1" t="s">
        <v>56</v>
      </c>
      <c r="I17" s="2">
        <v>36.078227907500001</v>
      </c>
      <c r="J17" s="2">
        <v>33.43</v>
      </c>
      <c r="K17" s="2">
        <f t="shared" si="0"/>
        <v>31.049999999999997</v>
      </c>
      <c r="L17" s="2">
        <f t="shared" si="1"/>
        <v>2.38</v>
      </c>
      <c r="N17" s="4">
        <v>8.43</v>
      </c>
      <c r="O17" s="5">
        <v>24992.775000000001</v>
      </c>
      <c r="P17" s="6">
        <v>22.22</v>
      </c>
      <c r="Q17" s="5">
        <v>46821.62</v>
      </c>
      <c r="R17" s="7">
        <v>0.4</v>
      </c>
      <c r="S17" s="5">
        <v>453.6</v>
      </c>
      <c r="AL17" s="5" t="str">
        <f t="shared" si="2"/>
        <v/>
      </c>
      <c r="AM17" s="3">
        <v>0.89</v>
      </c>
      <c r="AN17" s="5">
        <f t="shared" si="3"/>
        <v>5418.32</v>
      </c>
      <c r="AP17" s="5" t="str">
        <f t="shared" si="4"/>
        <v/>
      </c>
      <c r="AQ17" s="2">
        <v>1.49</v>
      </c>
      <c r="AS17" s="5">
        <f t="shared" si="5"/>
        <v>72267.99500000001</v>
      </c>
      <c r="AT17" s="11">
        <f t="shared" si="6"/>
        <v>8.0001062385355581</v>
      </c>
      <c r="AU17" s="5">
        <f t="shared" si="7"/>
        <v>8000.1062385355581</v>
      </c>
    </row>
    <row r="18" spans="1:47" x14ac:dyDescent="0.25">
      <c r="A18" s="1" t="s">
        <v>89</v>
      </c>
      <c r="B18" s="1" t="s">
        <v>90</v>
      </c>
      <c r="C18" s="1" t="s">
        <v>91</v>
      </c>
      <c r="D18" s="1" t="s">
        <v>52</v>
      </c>
      <c r="E18" s="1" t="s">
        <v>92</v>
      </c>
      <c r="F18" s="1" t="s">
        <v>74</v>
      </c>
      <c r="G18" s="1" t="s">
        <v>55</v>
      </c>
      <c r="H18" s="1" t="s">
        <v>56</v>
      </c>
      <c r="I18" s="2">
        <v>76.347144116500004</v>
      </c>
      <c r="J18" s="2">
        <v>40.33</v>
      </c>
      <c r="K18" s="2">
        <f t="shared" si="0"/>
        <v>38.53</v>
      </c>
      <c r="L18" s="2">
        <f t="shared" si="1"/>
        <v>1.47</v>
      </c>
      <c r="N18" s="4">
        <v>12.05</v>
      </c>
      <c r="O18" s="5">
        <v>20424.75</v>
      </c>
      <c r="P18" s="6">
        <v>26.48</v>
      </c>
      <c r="Q18" s="5">
        <v>31921.64</v>
      </c>
      <c r="AL18" s="5" t="str">
        <f t="shared" si="2"/>
        <v/>
      </c>
      <c r="AM18" s="3">
        <v>0.5</v>
      </c>
      <c r="AN18" s="5">
        <f t="shared" si="3"/>
        <v>3044</v>
      </c>
      <c r="AP18" s="5" t="str">
        <f t="shared" si="4"/>
        <v/>
      </c>
      <c r="AQ18" s="2">
        <v>0.97</v>
      </c>
      <c r="AS18" s="5">
        <f t="shared" si="5"/>
        <v>52346.39</v>
      </c>
      <c r="AT18" s="11">
        <f t="shared" si="6"/>
        <v>5.7947737612454207</v>
      </c>
      <c r="AU18" s="5">
        <f t="shared" si="7"/>
        <v>5794.7737612454202</v>
      </c>
    </row>
    <row r="19" spans="1:47" x14ac:dyDescent="0.25">
      <c r="A19" s="1" t="s">
        <v>89</v>
      </c>
      <c r="B19" s="1" t="s">
        <v>90</v>
      </c>
      <c r="C19" s="1" t="s">
        <v>91</v>
      </c>
      <c r="D19" s="1" t="s">
        <v>52</v>
      </c>
      <c r="E19" s="1" t="s">
        <v>93</v>
      </c>
      <c r="F19" s="1" t="s">
        <v>74</v>
      </c>
      <c r="G19" s="1" t="s">
        <v>55</v>
      </c>
      <c r="H19" s="1" t="s">
        <v>56</v>
      </c>
      <c r="I19" s="2">
        <v>76.347144116500004</v>
      </c>
      <c r="J19" s="2">
        <v>35.049999999999997</v>
      </c>
      <c r="K19" s="2">
        <f t="shared" si="0"/>
        <v>33.1</v>
      </c>
      <c r="L19" s="2">
        <f t="shared" si="1"/>
        <v>1.9500000000000002</v>
      </c>
      <c r="N19" s="4">
        <v>10.4</v>
      </c>
      <c r="O19" s="5">
        <v>26442</v>
      </c>
      <c r="P19" s="6">
        <v>22.7</v>
      </c>
      <c r="Q19" s="5">
        <v>41047.275000000001</v>
      </c>
      <c r="AL19" s="5" t="str">
        <f t="shared" si="2"/>
        <v/>
      </c>
      <c r="AM19" s="3">
        <v>0.92</v>
      </c>
      <c r="AN19" s="5">
        <f t="shared" si="3"/>
        <v>5600.96</v>
      </c>
      <c r="AP19" s="5" t="str">
        <f t="shared" si="4"/>
        <v/>
      </c>
      <c r="AQ19" s="2">
        <v>1.03</v>
      </c>
      <c r="AS19" s="5">
        <f t="shared" si="5"/>
        <v>67489.274999999994</v>
      </c>
      <c r="AT19" s="11">
        <f t="shared" si="6"/>
        <v>7.4710993429628392</v>
      </c>
      <c r="AU19" s="5">
        <f t="shared" si="7"/>
        <v>7471.0993429628388</v>
      </c>
    </row>
    <row r="20" spans="1:47" x14ac:dyDescent="0.25">
      <c r="A20" s="1" t="s">
        <v>94</v>
      </c>
      <c r="B20" s="1" t="s">
        <v>95</v>
      </c>
      <c r="C20" s="1" t="s">
        <v>96</v>
      </c>
      <c r="D20" s="1" t="s">
        <v>52</v>
      </c>
      <c r="E20" s="1" t="s">
        <v>69</v>
      </c>
      <c r="F20" s="1" t="s">
        <v>74</v>
      </c>
      <c r="G20" s="1" t="s">
        <v>55</v>
      </c>
      <c r="H20" s="1" t="s">
        <v>56</v>
      </c>
      <c r="I20" s="2">
        <v>119.306069294</v>
      </c>
      <c r="J20" s="2">
        <v>39.450000000000003</v>
      </c>
      <c r="K20" s="2">
        <f t="shared" si="0"/>
        <v>22.47</v>
      </c>
      <c r="L20" s="2">
        <f t="shared" si="1"/>
        <v>0.09</v>
      </c>
      <c r="M20" s="3">
        <v>0.09</v>
      </c>
      <c r="P20" s="6">
        <v>2.93</v>
      </c>
      <c r="Q20" s="5">
        <v>6181.2012500000001</v>
      </c>
      <c r="R20" s="7">
        <v>17.53</v>
      </c>
      <c r="S20" s="5">
        <v>19240.740000000002</v>
      </c>
      <c r="T20" s="8">
        <v>2.0099999999999998</v>
      </c>
      <c r="U20" s="5">
        <v>655.61400000000003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26077.555250000005</v>
      </c>
      <c r="AT20" s="11">
        <f t="shared" si="6"/>
        <v>2.886799508430816</v>
      </c>
      <c r="AU20" s="5">
        <f t="shared" si="7"/>
        <v>2886.7995084308163</v>
      </c>
    </row>
    <row r="21" spans="1:47" x14ac:dyDescent="0.25">
      <c r="A21" s="1" t="s">
        <v>94</v>
      </c>
      <c r="B21" s="1" t="s">
        <v>95</v>
      </c>
      <c r="C21" s="1" t="s">
        <v>96</v>
      </c>
      <c r="D21" s="1" t="s">
        <v>52</v>
      </c>
      <c r="E21" s="1" t="s">
        <v>58</v>
      </c>
      <c r="F21" s="1" t="s">
        <v>74</v>
      </c>
      <c r="G21" s="1" t="s">
        <v>55</v>
      </c>
      <c r="H21" s="1" t="s">
        <v>56</v>
      </c>
      <c r="I21" s="2">
        <v>119.306069294</v>
      </c>
      <c r="J21" s="2">
        <v>39.85</v>
      </c>
      <c r="K21" s="2">
        <f t="shared" si="0"/>
        <v>39.85</v>
      </c>
      <c r="L21" s="2">
        <f t="shared" si="1"/>
        <v>0</v>
      </c>
      <c r="P21" s="6">
        <v>14.88</v>
      </c>
      <c r="Q21" s="5">
        <v>22997.92625</v>
      </c>
      <c r="R21" s="7">
        <v>24.41</v>
      </c>
      <c r="S21" s="5">
        <v>20005.38</v>
      </c>
      <c r="T21" s="8">
        <v>0.56000000000000005</v>
      </c>
      <c r="U21" s="5">
        <v>125.874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43129.180250000005</v>
      </c>
      <c r="AT21" s="11">
        <f t="shared" si="6"/>
        <v>4.7744236432870393</v>
      </c>
      <c r="AU21" s="5">
        <f t="shared" si="7"/>
        <v>4774.4236432870393</v>
      </c>
    </row>
    <row r="22" spans="1:47" x14ac:dyDescent="0.25">
      <c r="A22" s="1" t="s">
        <v>97</v>
      </c>
      <c r="B22" s="1" t="s">
        <v>71</v>
      </c>
      <c r="C22" s="1" t="s">
        <v>72</v>
      </c>
      <c r="D22" s="1" t="s">
        <v>52</v>
      </c>
      <c r="E22" s="1" t="s">
        <v>77</v>
      </c>
      <c r="F22" s="1" t="s">
        <v>74</v>
      </c>
      <c r="G22" s="1" t="s">
        <v>55</v>
      </c>
      <c r="H22" s="1" t="s">
        <v>56</v>
      </c>
      <c r="I22" s="2">
        <v>196.865870648</v>
      </c>
      <c r="J22" s="2">
        <v>21.2</v>
      </c>
      <c r="K22" s="2">
        <f t="shared" si="0"/>
        <v>17.28</v>
      </c>
      <c r="L22" s="2">
        <f t="shared" si="1"/>
        <v>0</v>
      </c>
      <c r="P22" s="6">
        <v>2.29</v>
      </c>
      <c r="Q22" s="5">
        <v>2760.5949999999998</v>
      </c>
      <c r="R22" s="7">
        <v>5.88</v>
      </c>
      <c r="S22" s="5">
        <v>3810.24</v>
      </c>
      <c r="T22" s="8">
        <v>0.64</v>
      </c>
      <c r="U22" s="5">
        <v>124.416</v>
      </c>
      <c r="Z22" s="9">
        <v>7.17</v>
      </c>
      <c r="AA22" s="5">
        <v>557.53920000000005</v>
      </c>
      <c r="AB22" s="10">
        <v>1.3</v>
      </c>
      <c r="AC22" s="5">
        <v>90.980500000000006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7343.7706999999991</v>
      </c>
      <c r="AT22" s="11">
        <f t="shared" si="6"/>
        <v>0.81295939912882065</v>
      </c>
      <c r="AU22" s="5">
        <f t="shared" si="7"/>
        <v>812.95939912882068</v>
      </c>
    </row>
    <row r="23" spans="1:47" x14ac:dyDescent="0.25">
      <c r="A23" s="1" t="s">
        <v>97</v>
      </c>
      <c r="B23" s="1" t="s">
        <v>71</v>
      </c>
      <c r="C23" s="1" t="s">
        <v>72</v>
      </c>
      <c r="D23" s="1" t="s">
        <v>52</v>
      </c>
      <c r="E23" s="1" t="s">
        <v>66</v>
      </c>
      <c r="F23" s="1" t="s">
        <v>74</v>
      </c>
      <c r="G23" s="1" t="s">
        <v>55</v>
      </c>
      <c r="H23" s="1" t="s">
        <v>56</v>
      </c>
      <c r="I23" s="2">
        <v>196.865870648</v>
      </c>
      <c r="J23" s="2">
        <v>39.33</v>
      </c>
      <c r="K23" s="2">
        <f t="shared" si="0"/>
        <v>23.71</v>
      </c>
      <c r="L23" s="2">
        <f t="shared" si="1"/>
        <v>0</v>
      </c>
      <c r="P23" s="6">
        <v>1.75</v>
      </c>
      <c r="Q23" s="5">
        <v>2209.0787500000001</v>
      </c>
      <c r="R23" s="7">
        <v>15.61</v>
      </c>
      <c r="S23" s="5">
        <v>10168.74</v>
      </c>
      <c r="T23" s="8">
        <v>5.41</v>
      </c>
      <c r="U23" s="5">
        <v>1051.704</v>
      </c>
      <c r="Z23" s="9">
        <v>0.94</v>
      </c>
      <c r="AA23" s="5">
        <v>73.094400000000007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13502.61715</v>
      </c>
      <c r="AT23" s="11">
        <f t="shared" si="6"/>
        <v>1.4947470411801544</v>
      </c>
      <c r="AU23" s="5">
        <f t="shared" si="7"/>
        <v>1494.7470411801546</v>
      </c>
    </row>
    <row r="24" spans="1:47" x14ac:dyDescent="0.25">
      <c r="A24" s="1" t="s">
        <v>97</v>
      </c>
      <c r="B24" s="1" t="s">
        <v>71</v>
      </c>
      <c r="C24" s="1" t="s">
        <v>72</v>
      </c>
      <c r="D24" s="1" t="s">
        <v>52</v>
      </c>
      <c r="E24" s="1" t="s">
        <v>53</v>
      </c>
      <c r="F24" s="1" t="s">
        <v>74</v>
      </c>
      <c r="G24" s="1" t="s">
        <v>55</v>
      </c>
      <c r="H24" s="1" t="s">
        <v>56</v>
      </c>
      <c r="I24" s="2">
        <v>196.865870648</v>
      </c>
      <c r="J24" s="2">
        <v>34.76</v>
      </c>
      <c r="K24" s="2">
        <f t="shared" si="0"/>
        <v>34.729999999999997</v>
      </c>
      <c r="L24" s="2">
        <f t="shared" si="1"/>
        <v>0.03</v>
      </c>
      <c r="P24" s="6">
        <v>19.45</v>
      </c>
      <c r="Q24" s="5">
        <v>34995.665000000001</v>
      </c>
      <c r="R24" s="7">
        <v>15.28</v>
      </c>
      <c r="S24" s="5">
        <v>14848.92</v>
      </c>
      <c r="AL24" s="5" t="str">
        <f t="shared" si="2"/>
        <v/>
      </c>
      <c r="AM24" s="3">
        <v>0.02</v>
      </c>
      <c r="AN24" s="5">
        <f t="shared" si="3"/>
        <v>121.76</v>
      </c>
      <c r="AP24" s="5" t="str">
        <f t="shared" si="4"/>
        <v/>
      </c>
      <c r="AQ24" s="2">
        <v>0.01</v>
      </c>
      <c r="AS24" s="5">
        <f t="shared" si="5"/>
        <v>49844.584999999999</v>
      </c>
      <c r="AT24" s="11">
        <f t="shared" si="6"/>
        <v>5.5178225909784242</v>
      </c>
      <c r="AU24" s="5">
        <f t="shared" si="7"/>
        <v>5517.8225909784242</v>
      </c>
    </row>
    <row r="25" spans="1:47" x14ac:dyDescent="0.25">
      <c r="A25" s="1" t="s">
        <v>97</v>
      </c>
      <c r="B25" s="1" t="s">
        <v>71</v>
      </c>
      <c r="C25" s="1" t="s">
        <v>72</v>
      </c>
      <c r="D25" s="1" t="s">
        <v>52</v>
      </c>
      <c r="E25" s="1" t="s">
        <v>57</v>
      </c>
      <c r="F25" s="1" t="s">
        <v>74</v>
      </c>
      <c r="G25" s="1" t="s">
        <v>55</v>
      </c>
      <c r="H25" s="1" t="s">
        <v>56</v>
      </c>
      <c r="I25" s="2">
        <v>196.865870648</v>
      </c>
      <c r="J25" s="2">
        <v>39.85</v>
      </c>
      <c r="K25" s="2">
        <f t="shared" si="0"/>
        <v>39.79</v>
      </c>
      <c r="L25" s="2">
        <f t="shared" si="1"/>
        <v>0.04</v>
      </c>
      <c r="N25" s="4">
        <v>0.78</v>
      </c>
      <c r="O25" s="5">
        <v>1322.1</v>
      </c>
      <c r="P25" s="6">
        <v>29.02</v>
      </c>
      <c r="Q25" s="5">
        <v>35236.764999999999</v>
      </c>
      <c r="R25" s="7">
        <v>9.99</v>
      </c>
      <c r="S25" s="5">
        <v>6476.76</v>
      </c>
      <c r="AL25" s="5" t="str">
        <f t="shared" si="2"/>
        <v/>
      </c>
      <c r="AM25" s="3">
        <v>0.02</v>
      </c>
      <c r="AN25" s="5">
        <f t="shared" si="3"/>
        <v>121.76</v>
      </c>
      <c r="AP25" s="5" t="str">
        <f t="shared" si="4"/>
        <v/>
      </c>
      <c r="AQ25" s="2">
        <v>0.02</v>
      </c>
      <c r="AS25" s="5">
        <f t="shared" si="5"/>
        <v>43035.625</v>
      </c>
      <c r="AT25" s="11">
        <f t="shared" si="6"/>
        <v>4.7640670263756002</v>
      </c>
      <c r="AU25" s="5">
        <f t="shared" si="7"/>
        <v>4764.0670263756001</v>
      </c>
    </row>
    <row r="26" spans="1:47" x14ac:dyDescent="0.25">
      <c r="A26" s="1" t="s">
        <v>97</v>
      </c>
      <c r="B26" s="1" t="s">
        <v>71</v>
      </c>
      <c r="C26" s="1" t="s">
        <v>72</v>
      </c>
      <c r="D26" s="1" t="s">
        <v>52</v>
      </c>
      <c r="E26" s="1" t="s">
        <v>59</v>
      </c>
      <c r="F26" s="1" t="s">
        <v>74</v>
      </c>
      <c r="G26" s="1" t="s">
        <v>55</v>
      </c>
      <c r="H26" s="1" t="s">
        <v>56</v>
      </c>
      <c r="I26" s="2">
        <v>196.865870648</v>
      </c>
      <c r="J26" s="2">
        <v>34.6</v>
      </c>
      <c r="K26" s="2">
        <f t="shared" si="0"/>
        <v>34.589999999999996</v>
      </c>
      <c r="L26" s="2">
        <f t="shared" si="1"/>
        <v>0</v>
      </c>
      <c r="R26" s="7">
        <v>29.02</v>
      </c>
      <c r="S26" s="5">
        <v>28440.720000000001</v>
      </c>
      <c r="T26" s="8">
        <v>5.5699999999999994</v>
      </c>
      <c r="U26" s="5">
        <v>1655.316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30096.036</v>
      </c>
      <c r="AT26" s="11">
        <f t="shared" si="6"/>
        <v>3.3316475067391957</v>
      </c>
      <c r="AU26" s="5">
        <f t="shared" si="7"/>
        <v>3331.6475067391957</v>
      </c>
    </row>
    <row r="27" spans="1:47" x14ac:dyDescent="0.25">
      <c r="A27" s="1" t="s">
        <v>98</v>
      </c>
      <c r="B27" s="1" t="s">
        <v>99</v>
      </c>
      <c r="C27" s="1" t="s">
        <v>72</v>
      </c>
      <c r="D27" s="1" t="s">
        <v>52</v>
      </c>
      <c r="E27" s="1" t="s">
        <v>77</v>
      </c>
      <c r="F27" s="1" t="s">
        <v>74</v>
      </c>
      <c r="G27" s="1" t="s">
        <v>55</v>
      </c>
      <c r="H27" s="1" t="s">
        <v>56</v>
      </c>
      <c r="I27" s="2">
        <v>4.2480036074600003</v>
      </c>
      <c r="J27" s="2">
        <v>4.25</v>
      </c>
      <c r="K27" s="2">
        <f t="shared" si="0"/>
        <v>4.25</v>
      </c>
      <c r="L27" s="2">
        <f t="shared" si="1"/>
        <v>0</v>
      </c>
      <c r="Z27" s="9">
        <v>0.45</v>
      </c>
      <c r="AA27" s="5">
        <v>34.991999999999997</v>
      </c>
      <c r="AB27" s="10">
        <v>3.8</v>
      </c>
      <c r="AC27" s="5">
        <v>265.94299999999998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300.935</v>
      </c>
      <c r="AT27" s="11">
        <f t="shared" si="6"/>
        <v>3.3313667701638849E-2</v>
      </c>
      <c r="AU27" s="5">
        <f t="shared" si="7"/>
        <v>33.313667701638849</v>
      </c>
    </row>
    <row r="28" spans="1:47" x14ac:dyDescent="0.25">
      <c r="A28" s="1" t="s">
        <v>100</v>
      </c>
      <c r="B28" s="1" t="s">
        <v>101</v>
      </c>
      <c r="C28" s="1" t="s">
        <v>51</v>
      </c>
      <c r="D28" s="1" t="s">
        <v>52</v>
      </c>
      <c r="E28" s="1" t="s">
        <v>73</v>
      </c>
      <c r="F28" s="1" t="s">
        <v>102</v>
      </c>
      <c r="G28" s="1" t="s">
        <v>55</v>
      </c>
      <c r="H28" s="1" t="s">
        <v>56</v>
      </c>
      <c r="I28" s="2">
        <v>79.969680138100003</v>
      </c>
      <c r="J28" s="2">
        <v>39.86</v>
      </c>
      <c r="K28" s="2">
        <f t="shared" si="0"/>
        <v>7.29</v>
      </c>
      <c r="L28" s="2">
        <f t="shared" si="1"/>
        <v>1.77</v>
      </c>
      <c r="M28" s="3">
        <v>1.77</v>
      </c>
      <c r="R28" s="7">
        <v>7.29</v>
      </c>
      <c r="S28" s="5">
        <v>8266.86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8266.86</v>
      </c>
      <c r="AT28" s="11">
        <f t="shared" si="6"/>
        <v>0.91514588524422258</v>
      </c>
      <c r="AU28" s="5">
        <f t="shared" si="7"/>
        <v>915.14588524422254</v>
      </c>
    </row>
    <row r="29" spans="1:47" x14ac:dyDescent="0.25">
      <c r="A29" s="1" t="s">
        <v>103</v>
      </c>
      <c r="B29" s="1" t="s">
        <v>104</v>
      </c>
      <c r="C29" s="1" t="s">
        <v>105</v>
      </c>
      <c r="D29" s="1" t="s">
        <v>52</v>
      </c>
      <c r="E29" s="1" t="s">
        <v>82</v>
      </c>
      <c r="F29" s="1" t="s">
        <v>102</v>
      </c>
      <c r="G29" s="1" t="s">
        <v>55</v>
      </c>
      <c r="H29" s="1" t="s">
        <v>56</v>
      </c>
      <c r="I29" s="2">
        <v>76.839674926499995</v>
      </c>
      <c r="J29" s="2">
        <v>2.15</v>
      </c>
      <c r="K29" s="2">
        <f t="shared" si="0"/>
        <v>1.63</v>
      </c>
      <c r="L29" s="2">
        <f t="shared" si="1"/>
        <v>0</v>
      </c>
      <c r="P29" s="6">
        <v>0.51</v>
      </c>
      <c r="Q29" s="5">
        <v>1027.68875</v>
      </c>
      <c r="R29" s="7">
        <v>0.23</v>
      </c>
      <c r="S29" s="5">
        <v>234.9</v>
      </c>
      <c r="T29" s="8">
        <v>0.89</v>
      </c>
      <c r="U29" s="5">
        <v>302.77800000000002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1565.3667500000001</v>
      </c>
      <c r="AT29" s="11">
        <f t="shared" si="6"/>
        <v>0.17328694814725565</v>
      </c>
      <c r="AU29" s="5">
        <f t="shared" si="7"/>
        <v>173.28694814725566</v>
      </c>
    </row>
    <row r="30" spans="1:47" x14ac:dyDescent="0.25">
      <c r="A30" s="1" t="s">
        <v>103</v>
      </c>
      <c r="B30" s="1" t="s">
        <v>104</v>
      </c>
      <c r="C30" s="1" t="s">
        <v>105</v>
      </c>
      <c r="D30" s="1" t="s">
        <v>52</v>
      </c>
      <c r="E30" s="1" t="s">
        <v>88</v>
      </c>
      <c r="F30" s="1" t="s">
        <v>102</v>
      </c>
      <c r="G30" s="1" t="s">
        <v>55</v>
      </c>
      <c r="H30" s="1" t="s">
        <v>56</v>
      </c>
      <c r="I30" s="2">
        <v>76.839674926499995</v>
      </c>
      <c r="J30" s="2">
        <v>34.96</v>
      </c>
      <c r="K30" s="2">
        <f t="shared" si="0"/>
        <v>21.97</v>
      </c>
      <c r="L30" s="2">
        <f t="shared" si="1"/>
        <v>0</v>
      </c>
      <c r="P30" s="6">
        <v>1.79</v>
      </c>
      <c r="Q30" s="5">
        <v>3770.2012500000001</v>
      </c>
      <c r="R30" s="7">
        <v>2.4300000000000002</v>
      </c>
      <c r="S30" s="5">
        <v>2642.22</v>
      </c>
      <c r="T30" s="8">
        <v>14.79</v>
      </c>
      <c r="U30" s="5">
        <v>4860</v>
      </c>
      <c r="Z30" s="9">
        <v>0.34</v>
      </c>
      <c r="AA30" s="5">
        <v>40.240800000000007</v>
      </c>
      <c r="AB30" s="10">
        <v>2.62</v>
      </c>
      <c r="AC30" s="5">
        <v>295.51166249999989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11608.173712499998</v>
      </c>
      <c r="AT30" s="11">
        <f t="shared" si="6"/>
        <v>1.2850311252633435</v>
      </c>
      <c r="AU30" s="5">
        <f t="shared" si="7"/>
        <v>1285.0311252633435</v>
      </c>
    </row>
    <row r="31" spans="1:47" x14ac:dyDescent="0.25">
      <c r="A31" s="1" t="s">
        <v>106</v>
      </c>
      <c r="B31" s="1" t="s">
        <v>107</v>
      </c>
      <c r="C31" s="1" t="s">
        <v>108</v>
      </c>
      <c r="D31" s="1" t="s">
        <v>109</v>
      </c>
      <c r="E31" s="1" t="s">
        <v>82</v>
      </c>
      <c r="F31" s="1" t="s">
        <v>102</v>
      </c>
      <c r="G31" s="1" t="s">
        <v>55</v>
      </c>
      <c r="H31" s="1" t="s">
        <v>56</v>
      </c>
      <c r="I31" s="2">
        <v>75.823709531800006</v>
      </c>
      <c r="J31" s="2">
        <v>37.92</v>
      </c>
      <c r="K31" s="2">
        <f t="shared" si="0"/>
        <v>26.72</v>
      </c>
      <c r="L31" s="2">
        <f t="shared" si="1"/>
        <v>0</v>
      </c>
      <c r="P31" s="6">
        <v>9.18</v>
      </c>
      <c r="Q31" s="5">
        <v>17793.18</v>
      </c>
      <c r="R31" s="7">
        <v>13.62</v>
      </c>
      <c r="S31" s="5">
        <v>15312.24</v>
      </c>
      <c r="T31" s="8">
        <v>3.92</v>
      </c>
      <c r="U31" s="5">
        <v>1333.5840000000001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34439.004000000001</v>
      </c>
      <c r="AT31" s="11">
        <f t="shared" si="6"/>
        <v>3.8124164195969596</v>
      </c>
      <c r="AU31" s="5">
        <f t="shared" si="7"/>
        <v>3812.4164195969597</v>
      </c>
    </row>
    <row r="32" spans="1:47" x14ac:dyDescent="0.25">
      <c r="A32" s="1" t="s">
        <v>110</v>
      </c>
      <c r="B32" s="1" t="s">
        <v>111</v>
      </c>
      <c r="C32" s="1" t="s">
        <v>112</v>
      </c>
      <c r="D32" s="1" t="s">
        <v>113</v>
      </c>
      <c r="E32" s="1" t="s">
        <v>114</v>
      </c>
      <c r="F32" s="1" t="s">
        <v>115</v>
      </c>
      <c r="G32" s="1" t="s">
        <v>55</v>
      </c>
      <c r="H32" s="1" t="s">
        <v>116</v>
      </c>
      <c r="I32" s="2">
        <v>72.832603491599997</v>
      </c>
      <c r="J32" s="2">
        <v>33.15</v>
      </c>
      <c r="K32" s="2">
        <f t="shared" si="0"/>
        <v>2.2800000000000002</v>
      </c>
      <c r="L32" s="2">
        <f t="shared" si="1"/>
        <v>0</v>
      </c>
      <c r="R32" s="7">
        <v>1.49</v>
      </c>
      <c r="S32" s="5">
        <v>1448.28</v>
      </c>
      <c r="T32" s="8">
        <v>0.79</v>
      </c>
      <c r="U32" s="5">
        <v>230.364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1678.644</v>
      </c>
      <c r="AT32" s="11">
        <f t="shared" si="6"/>
        <v>0.18582680115423542</v>
      </c>
      <c r="AU32" s="5">
        <f t="shared" si="7"/>
        <v>185.82680115423543</v>
      </c>
    </row>
    <row r="33" spans="1:47" x14ac:dyDescent="0.25">
      <c r="A33" s="1" t="s">
        <v>117</v>
      </c>
      <c r="B33" s="1" t="s">
        <v>79</v>
      </c>
      <c r="C33" s="1" t="s">
        <v>80</v>
      </c>
      <c r="D33" s="1" t="s">
        <v>81</v>
      </c>
      <c r="E33" s="1" t="s">
        <v>68</v>
      </c>
      <c r="F33" s="1" t="s">
        <v>115</v>
      </c>
      <c r="G33" s="1" t="s">
        <v>55</v>
      </c>
      <c r="H33" s="1" t="s">
        <v>116</v>
      </c>
      <c r="I33" s="2">
        <v>80.868759233500001</v>
      </c>
      <c r="J33" s="2">
        <v>37.549999999999997</v>
      </c>
      <c r="K33" s="2">
        <f t="shared" si="0"/>
        <v>22.81</v>
      </c>
      <c r="L33" s="2">
        <f t="shared" si="1"/>
        <v>0</v>
      </c>
      <c r="R33" s="7">
        <v>18.34</v>
      </c>
      <c r="S33" s="5">
        <v>17826.48</v>
      </c>
      <c r="T33" s="8">
        <v>4.47</v>
      </c>
      <c r="U33" s="5">
        <v>1303.452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19129.932000000001</v>
      </c>
      <c r="AT33" s="11">
        <f t="shared" si="6"/>
        <v>2.1176938468537974</v>
      </c>
      <c r="AU33" s="5">
        <f t="shared" si="7"/>
        <v>2117.6938468537974</v>
      </c>
    </row>
    <row r="34" spans="1:47" x14ac:dyDescent="0.25">
      <c r="A34" s="1" t="s">
        <v>118</v>
      </c>
      <c r="B34" s="1" t="s">
        <v>90</v>
      </c>
      <c r="C34" s="1" t="s">
        <v>91</v>
      </c>
      <c r="D34" s="1" t="s">
        <v>52</v>
      </c>
      <c r="E34" s="1" t="s">
        <v>76</v>
      </c>
      <c r="F34" s="1" t="s">
        <v>119</v>
      </c>
      <c r="G34" s="1" t="s">
        <v>55</v>
      </c>
      <c r="H34" s="1" t="s">
        <v>116</v>
      </c>
      <c r="I34" s="2">
        <v>80.321406529000001</v>
      </c>
      <c r="J34" s="2">
        <v>39.11</v>
      </c>
      <c r="K34" s="2">
        <f t="shared" si="0"/>
        <v>18.5</v>
      </c>
      <c r="L34" s="2">
        <f t="shared" si="1"/>
        <v>0</v>
      </c>
      <c r="P34" s="6">
        <v>8.4600000000000009</v>
      </c>
      <c r="Q34" s="5">
        <v>17847.427500000002</v>
      </c>
      <c r="R34" s="7">
        <v>8</v>
      </c>
      <c r="S34" s="5">
        <v>9072</v>
      </c>
      <c r="T34" s="8">
        <v>1.81</v>
      </c>
      <c r="U34" s="5">
        <v>615.76199999999994</v>
      </c>
      <c r="AB34" s="10">
        <v>0.23</v>
      </c>
      <c r="AC34" s="5">
        <v>28.168962499999999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5"/>
        <v>27563.3584625</v>
      </c>
      <c r="AT34" s="11">
        <f t="shared" si="6"/>
        <v>3.0512787298283017</v>
      </c>
      <c r="AU34" s="5">
        <f t="shared" si="7"/>
        <v>3051.2787298283015</v>
      </c>
    </row>
    <row r="35" spans="1:47" x14ac:dyDescent="0.25">
      <c r="A35" s="1" t="s">
        <v>120</v>
      </c>
      <c r="B35" s="1" t="s">
        <v>79</v>
      </c>
      <c r="C35" s="1" t="s">
        <v>80</v>
      </c>
      <c r="D35" s="1" t="s">
        <v>81</v>
      </c>
      <c r="E35" s="1" t="s">
        <v>75</v>
      </c>
      <c r="F35" s="1" t="s">
        <v>119</v>
      </c>
      <c r="G35" s="1" t="s">
        <v>55</v>
      </c>
      <c r="H35" s="1" t="s">
        <v>116</v>
      </c>
      <c r="I35" s="2">
        <v>216.06764499400001</v>
      </c>
      <c r="J35" s="2">
        <v>21.39</v>
      </c>
      <c r="K35" s="2">
        <f t="shared" ref="K35:K42" si="8">SUM(N35,P35,R35,T35,V35,X35,Z35,AB35,AE35,AG35,AI35)</f>
        <v>18.490000000000002</v>
      </c>
      <c r="L35" s="2">
        <f t="shared" ref="L35:L42" si="9">SUM(M35,AD35,AK35,AM35,AO35,AQ35,AR35)</f>
        <v>0</v>
      </c>
      <c r="P35" s="6">
        <v>9.56</v>
      </c>
      <c r="Q35" s="5">
        <v>20168.014999999999</v>
      </c>
      <c r="R35" s="7">
        <v>2.67</v>
      </c>
      <c r="S35" s="5">
        <v>3027.78</v>
      </c>
      <c r="AB35" s="10">
        <v>6.26</v>
      </c>
      <c r="AC35" s="5">
        <v>766.68567499999995</v>
      </c>
      <c r="AL35" s="5" t="str">
        <f t="shared" ref="AL35:AL42" si="10">IF(AK35&gt;0,AK35*$AL$1,"")</f>
        <v/>
      </c>
      <c r="AN35" s="5" t="str">
        <f t="shared" ref="AN35:AN42" si="11">IF(AM35&gt;0,AM35*$AN$1,"")</f>
        <v/>
      </c>
      <c r="AP35" s="5" t="str">
        <f t="shared" ref="AP35:AP42" si="12">IF(AO35&gt;0,AO35*$AP$1,"")</f>
        <v/>
      </c>
      <c r="AS35" s="5">
        <f t="shared" ref="AS35:AS42" si="13">SUM(O35,Q35,S35,U35,W35,Y35,AA35,AC35,AF35,AH35,AJ35)</f>
        <v>23962.480674999999</v>
      </c>
      <c r="AT35" s="11">
        <f t="shared" si="6"/>
        <v>2.6526596059411252</v>
      </c>
      <c r="AU35" s="5">
        <f t="shared" ref="AU35:AU42" si="14">(AT35/100)*$AU$1</f>
        <v>2652.6596059411254</v>
      </c>
    </row>
    <row r="36" spans="1:47" x14ac:dyDescent="0.25">
      <c r="A36" s="1" t="s">
        <v>121</v>
      </c>
      <c r="B36" s="1" t="s">
        <v>122</v>
      </c>
      <c r="C36" s="1" t="s">
        <v>123</v>
      </c>
      <c r="D36" s="1" t="s">
        <v>52</v>
      </c>
      <c r="E36" s="1" t="s">
        <v>75</v>
      </c>
      <c r="F36" s="1" t="s">
        <v>119</v>
      </c>
      <c r="G36" s="1" t="s">
        <v>55</v>
      </c>
      <c r="H36" s="1" t="s">
        <v>116</v>
      </c>
      <c r="I36" s="2">
        <v>16.845372024</v>
      </c>
      <c r="J36" s="2">
        <v>10.83</v>
      </c>
      <c r="K36" s="2">
        <f t="shared" si="8"/>
        <v>8.02</v>
      </c>
      <c r="L36" s="2">
        <f t="shared" si="9"/>
        <v>0</v>
      </c>
      <c r="P36" s="6">
        <v>0.03</v>
      </c>
      <c r="Q36" s="5">
        <v>63.28875</v>
      </c>
      <c r="R36" s="7">
        <v>5.29</v>
      </c>
      <c r="S36" s="5">
        <v>5998.86</v>
      </c>
      <c r="Z36" s="9">
        <v>0.41</v>
      </c>
      <c r="AA36" s="5">
        <v>55.7928</v>
      </c>
      <c r="AB36" s="10">
        <v>2.29</v>
      </c>
      <c r="AC36" s="5">
        <v>280.46488749999997</v>
      </c>
      <c r="AL36" s="5" t="str">
        <f t="shared" si="10"/>
        <v/>
      </c>
      <c r="AN36" s="5" t="str">
        <f t="shared" si="11"/>
        <v/>
      </c>
      <c r="AP36" s="5" t="str">
        <f t="shared" si="12"/>
        <v/>
      </c>
      <c r="AS36" s="5">
        <f t="shared" si="13"/>
        <v>6398.4064374999998</v>
      </c>
      <c r="AT36" s="11">
        <f t="shared" si="6"/>
        <v>0.70830706258461729</v>
      </c>
      <c r="AU36" s="5">
        <f t="shared" si="14"/>
        <v>708.30706258461726</v>
      </c>
    </row>
    <row r="37" spans="1:47" x14ac:dyDescent="0.25">
      <c r="A37" s="1" t="s">
        <v>124</v>
      </c>
      <c r="B37" s="1" t="s">
        <v>122</v>
      </c>
      <c r="C37" s="1" t="s">
        <v>123</v>
      </c>
      <c r="D37" s="1" t="s">
        <v>52</v>
      </c>
      <c r="E37" s="1" t="s">
        <v>75</v>
      </c>
      <c r="F37" s="1" t="s">
        <v>119</v>
      </c>
      <c r="G37" s="1" t="s">
        <v>55</v>
      </c>
      <c r="H37" s="1" t="s">
        <v>116</v>
      </c>
      <c r="I37" s="2">
        <v>8.2817149931599996</v>
      </c>
      <c r="J37" s="2">
        <v>4.97</v>
      </c>
      <c r="K37" s="2">
        <f t="shared" si="8"/>
        <v>0.12</v>
      </c>
      <c r="L37" s="2">
        <f t="shared" si="9"/>
        <v>0</v>
      </c>
      <c r="Z37" s="9">
        <v>0.08</v>
      </c>
      <c r="AA37" s="5">
        <v>10.8864</v>
      </c>
      <c r="AB37" s="10">
        <v>0.04</v>
      </c>
      <c r="AC37" s="5">
        <v>4.8989500000000001</v>
      </c>
      <c r="AL37" s="5" t="str">
        <f t="shared" si="10"/>
        <v/>
      </c>
      <c r="AN37" s="5" t="str">
        <f t="shared" si="11"/>
        <v/>
      </c>
      <c r="AP37" s="5" t="str">
        <f t="shared" si="12"/>
        <v/>
      </c>
      <c r="AS37" s="5">
        <f t="shared" si="13"/>
        <v>15.785350000000001</v>
      </c>
      <c r="AT37" s="11">
        <f t="shared" si="6"/>
        <v>1.7474468056359836E-3</v>
      </c>
      <c r="AU37" s="5">
        <f t="shared" si="14"/>
        <v>1.7474468056359838</v>
      </c>
    </row>
    <row r="38" spans="1:47" x14ac:dyDescent="0.25">
      <c r="A38" s="1" t="s">
        <v>125</v>
      </c>
      <c r="B38" s="1" t="s">
        <v>126</v>
      </c>
      <c r="C38" s="1" t="s">
        <v>91</v>
      </c>
      <c r="D38" s="1" t="s">
        <v>52</v>
      </c>
      <c r="E38" s="1" t="s">
        <v>114</v>
      </c>
      <c r="F38" s="1" t="s">
        <v>119</v>
      </c>
      <c r="G38" s="1" t="s">
        <v>55</v>
      </c>
      <c r="H38" s="1" t="s">
        <v>116</v>
      </c>
      <c r="I38" s="2">
        <v>155.914009822</v>
      </c>
      <c r="J38" s="2">
        <v>35.15</v>
      </c>
      <c r="K38" s="2">
        <f t="shared" si="8"/>
        <v>15.6</v>
      </c>
      <c r="L38" s="2">
        <f t="shared" si="9"/>
        <v>0</v>
      </c>
      <c r="P38" s="6">
        <v>2.2400000000000002</v>
      </c>
      <c r="Q38" s="5">
        <v>4725.5600000000004</v>
      </c>
      <c r="R38" s="7">
        <v>9.7799999999999994</v>
      </c>
      <c r="S38" s="5">
        <v>11090.52</v>
      </c>
      <c r="T38" s="8">
        <v>0.59</v>
      </c>
      <c r="U38" s="5">
        <v>200.71799999999999</v>
      </c>
      <c r="Z38" s="9">
        <v>2.34</v>
      </c>
      <c r="AA38" s="5">
        <v>318.42720000000003</v>
      </c>
      <c r="AB38" s="10">
        <v>0.65</v>
      </c>
      <c r="AC38" s="5">
        <v>79.607937500000006</v>
      </c>
      <c r="AL38" s="5" t="str">
        <f t="shared" si="10"/>
        <v/>
      </c>
      <c r="AN38" s="5" t="str">
        <f t="shared" si="11"/>
        <v/>
      </c>
      <c r="AP38" s="5" t="str">
        <f t="shared" si="12"/>
        <v/>
      </c>
      <c r="AS38" s="5">
        <f t="shared" si="13"/>
        <v>16414.833137500002</v>
      </c>
      <c r="AT38" s="11">
        <f t="shared" si="6"/>
        <v>1.8171309303355372</v>
      </c>
      <c r="AU38" s="5">
        <f t="shared" si="14"/>
        <v>1817.1309303355372</v>
      </c>
    </row>
    <row r="39" spans="1:47" x14ac:dyDescent="0.25">
      <c r="A39" s="1" t="s">
        <v>125</v>
      </c>
      <c r="B39" s="1" t="s">
        <v>126</v>
      </c>
      <c r="C39" s="1" t="s">
        <v>91</v>
      </c>
      <c r="D39" s="1" t="s">
        <v>52</v>
      </c>
      <c r="E39" s="1" t="s">
        <v>68</v>
      </c>
      <c r="F39" s="1" t="s">
        <v>119</v>
      </c>
      <c r="G39" s="1" t="s">
        <v>55</v>
      </c>
      <c r="H39" s="1" t="s">
        <v>116</v>
      </c>
      <c r="I39" s="2">
        <v>155.914009822</v>
      </c>
      <c r="J39" s="2">
        <v>39.08</v>
      </c>
      <c r="K39" s="2">
        <f t="shared" si="8"/>
        <v>31.83</v>
      </c>
      <c r="L39" s="2">
        <f t="shared" si="9"/>
        <v>0</v>
      </c>
      <c r="R39" s="7">
        <v>16.46</v>
      </c>
      <c r="S39" s="5">
        <v>18665.64</v>
      </c>
      <c r="T39" s="8">
        <v>15.37</v>
      </c>
      <c r="U39" s="5">
        <v>5228.8739999999998</v>
      </c>
      <c r="AL39" s="5" t="str">
        <f t="shared" si="10"/>
        <v/>
      </c>
      <c r="AN39" s="5" t="str">
        <f t="shared" si="11"/>
        <v/>
      </c>
      <c r="AP39" s="5" t="str">
        <f t="shared" si="12"/>
        <v/>
      </c>
      <c r="AS39" s="5">
        <f t="shared" si="13"/>
        <v>23894.513999999999</v>
      </c>
      <c r="AT39" s="11">
        <f t="shared" si="6"/>
        <v>2.6451356581592611</v>
      </c>
      <c r="AU39" s="5">
        <f t="shared" si="14"/>
        <v>2645.1356581592609</v>
      </c>
    </row>
    <row r="40" spans="1:47" x14ac:dyDescent="0.25">
      <c r="A40" s="1" t="s">
        <v>125</v>
      </c>
      <c r="B40" s="1" t="s">
        <v>126</v>
      </c>
      <c r="C40" s="1" t="s">
        <v>91</v>
      </c>
      <c r="D40" s="1" t="s">
        <v>52</v>
      </c>
      <c r="E40" s="1" t="s">
        <v>69</v>
      </c>
      <c r="F40" s="1" t="s">
        <v>119</v>
      </c>
      <c r="G40" s="1" t="s">
        <v>55</v>
      </c>
      <c r="H40" s="1" t="s">
        <v>116</v>
      </c>
      <c r="I40" s="2">
        <v>155.914009822</v>
      </c>
      <c r="J40" s="2">
        <v>39.979999999999997</v>
      </c>
      <c r="K40" s="2">
        <f t="shared" si="8"/>
        <v>1.96</v>
      </c>
      <c r="L40" s="2">
        <f t="shared" si="9"/>
        <v>0</v>
      </c>
      <c r="T40" s="8">
        <v>1.96</v>
      </c>
      <c r="U40" s="5">
        <v>666.79199999999992</v>
      </c>
      <c r="AL40" s="5" t="str">
        <f t="shared" si="10"/>
        <v/>
      </c>
      <c r="AN40" s="5" t="str">
        <f t="shared" si="11"/>
        <v/>
      </c>
      <c r="AP40" s="5" t="str">
        <f t="shared" si="12"/>
        <v/>
      </c>
      <c r="AS40" s="5">
        <f t="shared" si="13"/>
        <v>666.79199999999992</v>
      </c>
      <c r="AT40" s="11">
        <f t="shared" si="6"/>
        <v>7.3814236011468151E-2</v>
      </c>
      <c r="AU40" s="5">
        <f t="shared" si="14"/>
        <v>73.81423601146814</v>
      </c>
    </row>
    <row r="41" spans="1:47" x14ac:dyDescent="0.25">
      <c r="A41" s="1" t="s">
        <v>127</v>
      </c>
      <c r="B41" s="1" t="s">
        <v>126</v>
      </c>
      <c r="C41" s="1" t="s">
        <v>91</v>
      </c>
      <c r="D41" s="1" t="s">
        <v>52</v>
      </c>
      <c r="E41" s="1" t="s">
        <v>114</v>
      </c>
      <c r="F41" s="1" t="s">
        <v>119</v>
      </c>
      <c r="G41" s="1" t="s">
        <v>55</v>
      </c>
      <c r="H41" s="1" t="s">
        <v>116</v>
      </c>
      <c r="I41" s="2">
        <v>4.1270842341299998</v>
      </c>
      <c r="J41" s="2">
        <v>3.95</v>
      </c>
      <c r="K41" s="2">
        <f t="shared" si="8"/>
        <v>3.93</v>
      </c>
      <c r="L41" s="2">
        <f t="shared" si="9"/>
        <v>0</v>
      </c>
      <c r="P41" s="6">
        <v>0.03</v>
      </c>
      <c r="Q41" s="5">
        <v>63.28875</v>
      </c>
      <c r="R41" s="7">
        <v>0.95</v>
      </c>
      <c r="S41" s="5">
        <v>1077.3</v>
      </c>
      <c r="Z41" s="9">
        <v>2.66</v>
      </c>
      <c r="AA41" s="5">
        <v>361.97280000000012</v>
      </c>
      <c r="AB41" s="10">
        <v>0.28999999999999998</v>
      </c>
      <c r="AC41" s="5">
        <v>35.517387499999998</v>
      </c>
      <c r="AL41" s="5" t="str">
        <f t="shared" si="10"/>
        <v/>
      </c>
      <c r="AN41" s="5" t="str">
        <f t="shared" si="11"/>
        <v/>
      </c>
      <c r="AP41" s="5" t="str">
        <f t="shared" si="12"/>
        <v/>
      </c>
      <c r="AS41" s="5">
        <f t="shared" si="13"/>
        <v>1538.0789374999999</v>
      </c>
      <c r="AT41" s="11">
        <f t="shared" si="6"/>
        <v>0.17026617250490883</v>
      </c>
      <c r="AU41" s="5">
        <f t="shared" si="14"/>
        <v>170.26617250490884</v>
      </c>
    </row>
    <row r="42" spans="1:47" x14ac:dyDescent="0.25">
      <c r="A42" s="1" t="s">
        <v>128</v>
      </c>
      <c r="B42" s="1" t="s">
        <v>129</v>
      </c>
      <c r="C42" s="1" t="s">
        <v>130</v>
      </c>
      <c r="D42" s="1" t="s">
        <v>131</v>
      </c>
      <c r="E42" s="1" t="s">
        <v>75</v>
      </c>
      <c r="F42" s="1" t="s">
        <v>132</v>
      </c>
      <c r="G42" s="1" t="s">
        <v>55</v>
      </c>
      <c r="H42" s="1" t="s">
        <v>116</v>
      </c>
      <c r="I42" s="2">
        <v>160.30596622600001</v>
      </c>
      <c r="J42" s="2">
        <v>39.03</v>
      </c>
      <c r="K42" s="2">
        <f t="shared" si="8"/>
        <v>4.99</v>
      </c>
      <c r="L42" s="2">
        <f t="shared" si="9"/>
        <v>0</v>
      </c>
      <c r="T42" s="8">
        <v>4.99</v>
      </c>
      <c r="U42" s="5">
        <v>1697.598</v>
      </c>
      <c r="AL42" s="5" t="str">
        <f t="shared" si="10"/>
        <v/>
      </c>
      <c r="AN42" s="5" t="str">
        <f t="shared" si="11"/>
        <v/>
      </c>
      <c r="AP42" s="5" t="str">
        <f t="shared" si="12"/>
        <v/>
      </c>
      <c r="AS42" s="5">
        <f t="shared" si="13"/>
        <v>1697.598</v>
      </c>
      <c r="AT42" s="11">
        <f t="shared" si="6"/>
        <v>0.18792501923327862</v>
      </c>
      <c r="AU42" s="5">
        <f t="shared" si="14"/>
        <v>187.92501923327862</v>
      </c>
    </row>
    <row r="43" spans="1:47" x14ac:dyDescent="0.25">
      <c r="B43" s="29" t="s">
        <v>137</v>
      </c>
      <c r="AS43" s="5">
        <f t="shared" ref="AS43:AS44" si="15">SUM(O43,Q43,S43,U43,W43,Y43,AA43,AC43,AF43,AH43,AJ43)</f>
        <v>0</v>
      </c>
      <c r="AT43" s="11">
        <f t="shared" si="6"/>
        <v>0</v>
      </c>
      <c r="AU43" s="5">
        <f t="shared" ref="AU43:AU44" si="16">(AT43/100)*$AU$1</f>
        <v>0</v>
      </c>
    </row>
    <row r="44" spans="1:47" x14ac:dyDescent="0.25">
      <c r="B44" s="1" t="s">
        <v>134</v>
      </c>
      <c r="C44" s="1" t="s">
        <v>135</v>
      </c>
      <c r="D44" s="1" t="s">
        <v>52</v>
      </c>
      <c r="J44" s="2">
        <v>19.64</v>
      </c>
      <c r="K44" s="2">
        <v>15.61</v>
      </c>
      <c r="L44" s="2">
        <v>0</v>
      </c>
      <c r="AG44" s="9">
        <v>15.61</v>
      </c>
      <c r="AH44" s="5">
        <v>22419.89</v>
      </c>
      <c r="AS44" s="5">
        <f t="shared" si="15"/>
        <v>22419.89</v>
      </c>
      <c r="AT44" s="11">
        <f t="shared" si="6"/>
        <v>2.4818939816481822</v>
      </c>
      <c r="AU44" s="5">
        <f t="shared" si="16"/>
        <v>2481.893981648182</v>
      </c>
    </row>
    <row r="45" spans="1:47" x14ac:dyDescent="0.25">
      <c r="B45" s="29" t="s">
        <v>138</v>
      </c>
      <c r="AS45" s="5">
        <f t="shared" ref="AS45:AS46" si="17">SUM(O45,Q45,S45,U45,W45,Y45,AA45,AC45,AF45,AH45,AJ45)</f>
        <v>0</v>
      </c>
      <c r="AT45" s="11">
        <f t="shared" si="6"/>
        <v>0</v>
      </c>
      <c r="AU45" s="5">
        <f t="shared" ref="AU45:AU46" si="18">(AT45/100)*$AU$1</f>
        <v>0</v>
      </c>
    </row>
    <row r="46" spans="1:47" x14ac:dyDescent="0.25">
      <c r="B46" s="1" t="s">
        <v>133</v>
      </c>
      <c r="C46" s="1" t="s">
        <v>141</v>
      </c>
      <c r="D46" s="1" t="s">
        <v>142</v>
      </c>
      <c r="J46" s="2">
        <v>5.91</v>
      </c>
      <c r="K46" s="2">
        <v>5.82</v>
      </c>
      <c r="L46" s="2">
        <v>0</v>
      </c>
      <c r="AG46" s="9">
        <v>5.82</v>
      </c>
      <c r="AH46" s="5">
        <v>8689.24</v>
      </c>
      <c r="AS46" s="5">
        <f t="shared" si="17"/>
        <v>8689.24</v>
      </c>
      <c r="AT46" s="11">
        <f t="shared" si="6"/>
        <v>0.96190358030733647</v>
      </c>
      <c r="AU46" s="5">
        <f t="shared" si="18"/>
        <v>961.90358030733648</v>
      </c>
    </row>
    <row r="47" spans="1:47" x14ac:dyDescent="0.25">
      <c r="B47" s="29" t="s">
        <v>139</v>
      </c>
      <c r="AS47" s="5">
        <f t="shared" ref="AS47:AS48" si="19">SUM(O47,Q47,S47,U47,W47,Y47,AA47,AC47,AF47,AH47,AJ47)</f>
        <v>0</v>
      </c>
      <c r="AT47" s="11">
        <f t="shared" si="6"/>
        <v>0</v>
      </c>
      <c r="AU47" s="5">
        <f t="shared" ref="AU47:AU48" si="20">(AT47/100)*$AU$1</f>
        <v>0</v>
      </c>
    </row>
    <row r="48" spans="1:47" ht="15.75" thickBot="1" x14ac:dyDescent="0.3">
      <c r="B48" s="1" t="s">
        <v>133</v>
      </c>
      <c r="C48" s="1" t="s">
        <v>140</v>
      </c>
      <c r="D48" s="1" t="s">
        <v>86</v>
      </c>
      <c r="J48" s="2">
        <v>6</v>
      </c>
      <c r="K48" s="2">
        <v>5.66</v>
      </c>
      <c r="L48" s="2">
        <v>0</v>
      </c>
      <c r="AG48" s="9">
        <v>5.66</v>
      </c>
      <c r="AH48" s="5">
        <v>9210.02</v>
      </c>
      <c r="AS48" s="5">
        <f t="shared" si="19"/>
        <v>9210.02</v>
      </c>
      <c r="AT48" s="11">
        <f t="shared" si="6"/>
        <v>1.0195542087342711</v>
      </c>
      <c r="AU48" s="5">
        <f t="shared" si="20"/>
        <v>1019.5542087342711</v>
      </c>
    </row>
    <row r="49" spans="1:47" ht="15.75" thickTop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>
        <f t="shared" ref="K49:AU49" si="21">SUM(K3:K48)</f>
        <v>743.05000000000007</v>
      </c>
      <c r="L49" s="20">
        <f t="shared" si="21"/>
        <v>18.059999999999999</v>
      </c>
      <c r="M49" s="21">
        <f t="shared" si="21"/>
        <v>7.2399999999999984</v>
      </c>
      <c r="N49" s="22">
        <f t="shared" si="21"/>
        <v>45.54</v>
      </c>
      <c r="O49" s="23">
        <f t="shared" si="21"/>
        <v>106818.90000000001</v>
      </c>
      <c r="P49" s="24">
        <f t="shared" si="21"/>
        <v>272.95999999999992</v>
      </c>
      <c r="Q49" s="23">
        <f t="shared" si="21"/>
        <v>453795.40624999994</v>
      </c>
      <c r="R49" s="25">
        <f t="shared" si="21"/>
        <v>291.21000000000004</v>
      </c>
      <c r="S49" s="23">
        <f t="shared" si="21"/>
        <v>277232.22000000003</v>
      </c>
      <c r="T49" s="26">
        <f t="shared" si="21"/>
        <v>67.39</v>
      </c>
      <c r="U49" s="23">
        <f t="shared" si="21"/>
        <v>21108.438000000002</v>
      </c>
      <c r="V49" s="20">
        <f t="shared" si="21"/>
        <v>0</v>
      </c>
      <c r="W49" s="23">
        <f t="shared" si="21"/>
        <v>0</v>
      </c>
      <c r="X49" s="20">
        <f t="shared" si="21"/>
        <v>0</v>
      </c>
      <c r="Y49" s="23">
        <f t="shared" si="21"/>
        <v>0</v>
      </c>
      <c r="Z49" s="27">
        <f t="shared" si="21"/>
        <v>18.2</v>
      </c>
      <c r="AA49" s="23">
        <f t="shared" si="21"/>
        <v>1882.5696000000003</v>
      </c>
      <c r="AB49" s="28">
        <f t="shared" si="21"/>
        <v>20.659999999999997</v>
      </c>
      <c r="AC49" s="23">
        <f t="shared" si="21"/>
        <v>2181.2574874999996</v>
      </c>
      <c r="AD49" s="20">
        <f t="shared" si="21"/>
        <v>0</v>
      </c>
      <c r="AE49" s="20">
        <f t="shared" si="21"/>
        <v>0</v>
      </c>
      <c r="AF49" s="23">
        <f t="shared" si="21"/>
        <v>0</v>
      </c>
      <c r="AG49" s="27">
        <f t="shared" si="21"/>
        <v>27.09</v>
      </c>
      <c r="AH49" s="23">
        <f t="shared" si="21"/>
        <v>40319.149999999994</v>
      </c>
      <c r="AI49" s="20">
        <f t="shared" si="21"/>
        <v>0</v>
      </c>
      <c r="AJ49" s="23">
        <f t="shared" si="21"/>
        <v>0</v>
      </c>
      <c r="AK49" s="21">
        <f t="shared" si="21"/>
        <v>0</v>
      </c>
      <c r="AL49" s="23">
        <f t="shared" si="21"/>
        <v>0</v>
      </c>
      <c r="AM49" s="21">
        <f t="shared" si="21"/>
        <v>4.18</v>
      </c>
      <c r="AN49" s="23">
        <f t="shared" si="21"/>
        <v>25447.839999999997</v>
      </c>
      <c r="AO49" s="20">
        <f t="shared" si="21"/>
        <v>0.01</v>
      </c>
      <c r="AP49" s="23">
        <f t="shared" si="21"/>
        <v>0.01</v>
      </c>
      <c r="AQ49" s="20">
        <f t="shared" si="21"/>
        <v>6.629999999999999</v>
      </c>
      <c r="AR49" s="20">
        <f t="shared" si="21"/>
        <v>0</v>
      </c>
      <c r="AS49" s="23">
        <f t="shared" si="21"/>
        <v>903337.9413375</v>
      </c>
      <c r="AT49" s="20">
        <f t="shared" si="21"/>
        <v>100.00000000000001</v>
      </c>
      <c r="AU49" s="23">
        <f t="shared" si="21"/>
        <v>100000.00000000003</v>
      </c>
    </row>
    <row r="52" spans="1:47" x14ac:dyDescent="0.25">
      <c r="B52" s="29" t="s">
        <v>136</v>
      </c>
      <c r="C52" s="1">
        <f>SUM(K49,L49)</f>
        <v>761.11</v>
      </c>
    </row>
  </sheetData>
  <autoFilter ref="A2:AU49" xr:uid="{00000000-0001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18" ma:contentTypeDescription="Create a new document." ma:contentTypeScope="" ma:versionID="1d0dd6c6eec1556cbb840b6c64a9791a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785ba6ae5d7ccd4810d80ae85b9c0276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6241C-F1FE-4A71-9636-2D5E8AD249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CF283F-FB0E-4368-9848-9A779E9B5F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Scott Henderson</cp:lastModifiedBy>
  <dcterms:created xsi:type="dcterms:W3CDTF">2023-09-06T20:41:00Z</dcterms:created>
  <dcterms:modified xsi:type="dcterms:W3CDTF">2023-11-17T16:46:35Z</dcterms:modified>
</cp:coreProperties>
</file>