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1/CD 63/"/>
    </mc:Choice>
  </mc:AlternateContent>
  <xr:revisionPtr revIDLastSave="16" documentId="8_{BC6361FB-E932-4C61-AFB5-B34D51B49C60}" xr6:coauthVersionLast="47" xr6:coauthVersionMax="47" xr10:uidLastSave="{D6F8126B-2EB8-4987-8E48-118ED6B2981E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60" i="1" l="1"/>
  <c r="AH61" i="1"/>
  <c r="AS58" i="1"/>
  <c r="AG61" i="1"/>
  <c r="L58" i="1"/>
  <c r="K58" i="1"/>
  <c r="AS57" i="1"/>
  <c r="L57" i="1"/>
  <c r="K57" i="1"/>
  <c r="AS55" i="1"/>
  <c r="AS53" i="1"/>
  <c r="L55" i="1"/>
  <c r="K55" i="1"/>
  <c r="L53" i="1"/>
  <c r="K53" i="1"/>
  <c r="AR61" i="1"/>
  <c r="AQ61" i="1"/>
  <c r="AO61" i="1"/>
  <c r="AM61" i="1"/>
  <c r="AK61" i="1"/>
  <c r="AJ61" i="1"/>
  <c r="AI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S61" i="1" l="1"/>
  <c r="AU9" i="1" s="1"/>
  <c r="AT9" i="1" s="1"/>
  <c r="L61" i="1"/>
  <c r="K61" i="1"/>
  <c r="AP61" i="1"/>
  <c r="AL61" i="1"/>
  <c r="AN61" i="1"/>
  <c r="AU31" i="1" l="1"/>
  <c r="AT31" i="1" s="1"/>
  <c r="AU23" i="1"/>
  <c r="AT23" i="1" s="1"/>
  <c r="AU11" i="1"/>
  <c r="AT11" i="1" s="1"/>
  <c r="AU26" i="1"/>
  <c r="AT26" i="1" s="1"/>
  <c r="AU50" i="1"/>
  <c r="AT50" i="1" s="1"/>
  <c r="AU32" i="1"/>
  <c r="AT32" i="1" s="1"/>
  <c r="AU45" i="1"/>
  <c r="AV45" i="1" s="1"/>
  <c r="AU14" i="1"/>
  <c r="AT14" i="1" s="1"/>
  <c r="AU29" i="1"/>
  <c r="AT29" i="1" s="1"/>
  <c r="AU52" i="1"/>
  <c r="AT52" i="1" s="1"/>
  <c r="AU16" i="1"/>
  <c r="AT16" i="1" s="1"/>
  <c r="AU27" i="1"/>
  <c r="AT27" i="1" s="1"/>
  <c r="AU42" i="1"/>
  <c r="AT42" i="1" s="1"/>
  <c r="AU12" i="1"/>
  <c r="AT12" i="1" s="1"/>
  <c r="AU53" i="1"/>
  <c r="AT53" i="1" s="1"/>
  <c r="AU56" i="1"/>
  <c r="AT56" i="1" s="1"/>
  <c r="AT60" i="1"/>
  <c r="AU51" i="1"/>
  <c r="AT51" i="1" s="1"/>
  <c r="AU38" i="1"/>
  <c r="AT38" i="1" s="1"/>
  <c r="AU44" i="1"/>
  <c r="AT44" i="1" s="1"/>
  <c r="AU8" i="1"/>
  <c r="AT8" i="1" s="1"/>
  <c r="AU17" i="1"/>
  <c r="AT17" i="1" s="1"/>
  <c r="AU28" i="1"/>
  <c r="AT28" i="1" s="1"/>
  <c r="AU10" i="1"/>
  <c r="AT10" i="1" s="1"/>
  <c r="AU33" i="1"/>
  <c r="AT33" i="1" s="1"/>
  <c r="AU55" i="1"/>
  <c r="AT55" i="1" s="1"/>
  <c r="AU35" i="1"/>
  <c r="AT35" i="1" s="1"/>
  <c r="AU18" i="1"/>
  <c r="AT18" i="1" s="1"/>
  <c r="AU47" i="1"/>
  <c r="AT47" i="1" s="1"/>
  <c r="AU54" i="1"/>
  <c r="AT54" i="1" s="1"/>
  <c r="AU43" i="1"/>
  <c r="AT43" i="1" s="1"/>
  <c r="AU30" i="1"/>
  <c r="AT30" i="1" s="1"/>
  <c r="AU40" i="1"/>
  <c r="AT40" i="1" s="1"/>
  <c r="AU57" i="1"/>
  <c r="AT57" i="1" s="1"/>
  <c r="AU13" i="1"/>
  <c r="AT13" i="1" s="1"/>
  <c r="AU6" i="1"/>
  <c r="AT6" i="1" s="1"/>
  <c r="AU37" i="1"/>
  <c r="AV37" i="1" s="1"/>
  <c r="AU15" i="1"/>
  <c r="AT15" i="1" s="1"/>
  <c r="AU20" i="1"/>
  <c r="AV20" i="1" s="1"/>
  <c r="AU7" i="1"/>
  <c r="AT7" i="1" s="1"/>
  <c r="AU4" i="1"/>
  <c r="AT4" i="1" s="1"/>
  <c r="AU58" i="1"/>
  <c r="AU46" i="1"/>
  <c r="AT46" i="1" s="1"/>
  <c r="AU48" i="1"/>
  <c r="AT48" i="1" s="1"/>
  <c r="AU25" i="1"/>
  <c r="AT25" i="1" s="1"/>
  <c r="AU39" i="1"/>
  <c r="AT39" i="1" s="1"/>
  <c r="AU19" i="1"/>
  <c r="AT19" i="1" s="1"/>
  <c r="AU3" i="1"/>
  <c r="AT3" i="1" s="1"/>
  <c r="AU34" i="1"/>
  <c r="AT34" i="1" s="1"/>
  <c r="AU22" i="1"/>
  <c r="AT22" i="1" s="1"/>
  <c r="AU36" i="1"/>
  <c r="AT36" i="1" s="1"/>
  <c r="AU49" i="1"/>
  <c r="AT49" i="1" s="1"/>
  <c r="AU5" i="1"/>
  <c r="AT5" i="1" s="1"/>
  <c r="AU21" i="1"/>
  <c r="AT21" i="1" s="1"/>
  <c r="AU24" i="1"/>
  <c r="AT24" i="1" s="1"/>
  <c r="AU41" i="1"/>
  <c r="AT41" i="1" s="1"/>
  <c r="AV33" i="1"/>
  <c r="AV55" i="1"/>
  <c r="C64" i="1"/>
  <c r="AV9" i="1"/>
  <c r="AV26" i="1"/>
  <c r="AV23" i="1"/>
  <c r="AV11" i="1"/>
  <c r="AV50" i="1"/>
  <c r="AV38" i="1"/>
  <c r="AV31" i="1"/>
  <c r="AV4" i="1" l="1"/>
  <c r="AV7" i="1"/>
  <c r="AV10" i="1"/>
  <c r="AT45" i="1"/>
  <c r="AV28" i="1"/>
  <c r="AV39" i="1"/>
  <c r="AV21" i="1"/>
  <c r="AV19" i="1"/>
  <c r="AV34" i="1"/>
  <c r="AV51" i="1"/>
  <c r="AV16" i="1"/>
  <c r="AV57" i="1"/>
  <c r="AV29" i="1"/>
  <c r="AV18" i="1"/>
  <c r="AV5" i="1"/>
  <c r="AV36" i="1"/>
  <c r="AV32" i="1"/>
  <c r="AV47" i="1"/>
  <c r="AV27" i="1"/>
  <c r="AV14" i="1"/>
  <c r="AV6" i="1"/>
  <c r="AV13" i="1"/>
  <c r="AV44" i="1"/>
  <c r="AV42" i="1"/>
  <c r="AV22" i="1"/>
  <c r="AV15" i="1"/>
  <c r="AV53" i="1"/>
  <c r="AV49" i="1"/>
  <c r="AT20" i="1"/>
  <c r="AV25" i="1"/>
  <c r="AV24" i="1"/>
  <c r="AV40" i="1"/>
  <c r="AV17" i="1"/>
  <c r="AV48" i="1"/>
  <c r="AT58" i="1"/>
  <c r="AV58" i="1"/>
  <c r="AV35" i="1"/>
  <c r="AV30" i="1"/>
  <c r="AV46" i="1"/>
  <c r="AT37" i="1"/>
  <c r="AV12" i="1"/>
  <c r="AV8" i="1"/>
  <c r="AV43" i="1"/>
  <c r="AU61" i="1"/>
  <c r="AV41" i="1"/>
  <c r="AV3" i="1"/>
  <c r="AT61" i="1" l="1"/>
  <c r="AV61" i="1"/>
</calcChain>
</file>

<file path=xl/sharedStrings.xml><?xml version="1.0" encoding="utf-8"?>
<sst xmlns="http://schemas.openxmlformats.org/spreadsheetml/2006/main" count="460" uniqueCount="135">
  <si>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</si>
  <si>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</si>
  <si>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</si>
  <si>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</si>
  <si>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</si>
  <si>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</si>
  <si>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</si>
  <si>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</si>
  <si>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</si>
  <si>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</si>
  <si>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</si>
  <si>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</si>
  <si>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</si>
  <si>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</si>
  <si>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</si>
  <si>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</si>
  <si>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</si>
  <si>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</si>
  <si>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</si>
  <si>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</si>
  <si>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</si>
  <si>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</si>
  <si>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</si>
  <si>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</si>
  <si>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</si>
  <si>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</si>
  <si>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</si>
  <si>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</si>
  <si>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</si>
  <si>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</si>
  <si>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</si>
  <si>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</si>
  <si>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</si>
  <si>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</si>
  <si>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</si>
  <si>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</si>
  <si>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</si>
  <si>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</si>
  <si>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</si>
  <si>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</si>
  <si>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</si>
  <si>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</si>
  <si>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</si>
  <si>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</si>
  <si>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</si>
  <si>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</si>
  <si>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</si>
  <si>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</si>
  <si>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</si>
  <si>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08-0001-100</t>
  </si>
  <si>
    <t>WULF &amp; SONS/LEONARD/INC</t>
  </si>
  <si>
    <t>47694 320TH STREET</t>
  </si>
  <si>
    <t>MORRIS MN 56267</t>
  </si>
  <si>
    <t>SENE</t>
  </si>
  <si>
    <t>1</t>
  </si>
  <si>
    <t>122</t>
  </si>
  <si>
    <t>42</t>
  </si>
  <si>
    <t>SWNE</t>
  </si>
  <si>
    <t>08-0003-000</t>
  </si>
  <si>
    <t>MUMM/LANCE</t>
  </si>
  <si>
    <t>1410 70TH STREET NW</t>
  </si>
  <si>
    <t>HANCOCK MN 56244</t>
  </si>
  <si>
    <t>SWNW</t>
  </si>
  <si>
    <t>SENW</t>
  </si>
  <si>
    <t>08-0004-000</t>
  </si>
  <si>
    <t>NWSW</t>
  </si>
  <si>
    <t>NESW</t>
  </si>
  <si>
    <t>SESW</t>
  </si>
  <si>
    <t>SWSW</t>
  </si>
  <si>
    <t>08-0006-000</t>
  </si>
  <si>
    <t>MUMM/ALLEN R &amp; HAZEL E</t>
  </si>
  <si>
    <t>980 60TH STREET NW</t>
  </si>
  <si>
    <t>DANVERS MN 56231</t>
  </si>
  <si>
    <t>NESE</t>
  </si>
  <si>
    <t>SESE</t>
  </si>
  <si>
    <t>08-0006-050</t>
  </si>
  <si>
    <t>08-0006-100</t>
  </si>
  <si>
    <t>MUMM/ALLEN R/REV LIVING TRUST</t>
  </si>
  <si>
    <t>980 60TH ST NW</t>
  </si>
  <si>
    <t>NWSE</t>
  </si>
  <si>
    <t>SWSE</t>
  </si>
  <si>
    <t>08-0009-000</t>
  </si>
  <si>
    <t>MUMM/JOHN M</t>
  </si>
  <si>
    <t>740 150TH AVENUE NW</t>
  </si>
  <si>
    <t>2</t>
  </si>
  <si>
    <t>08-0010-000</t>
  </si>
  <si>
    <t>08-0048-000</t>
  </si>
  <si>
    <t>SCHMIDT/ANNE/FAMILY FARM TRUST</t>
  </si>
  <si>
    <t>1930 20TH STREET SW</t>
  </si>
  <si>
    <t>APPLETON MN 56208</t>
  </si>
  <si>
    <t>NWNW</t>
  </si>
  <si>
    <t>12</t>
  </si>
  <si>
    <t>NENW</t>
  </si>
  <si>
    <t>NWNE</t>
  </si>
  <si>
    <t>08-0049-000</t>
  </si>
  <si>
    <t>PICHT FAMILY LLC</t>
  </si>
  <si>
    <t>45222 140TH STREET</t>
  </si>
  <si>
    <t>DONNELLY MN 56235</t>
  </si>
  <si>
    <t>08-0049-200</t>
  </si>
  <si>
    <t>PICHT/JASON &amp; JULIE</t>
  </si>
  <si>
    <t>1430 60TH STREET NW</t>
  </si>
  <si>
    <t>HOLLOWAY MN 56249</t>
  </si>
  <si>
    <t>08-0050-000</t>
  </si>
  <si>
    <t>MARQUART/GARY &amp; RUSSELLA</t>
  </si>
  <si>
    <t>5 LINE DRIVE</t>
  </si>
  <si>
    <t>NENE</t>
  </si>
  <si>
    <t>08-0051-000</t>
  </si>
  <si>
    <t>08-0052-000</t>
  </si>
  <si>
    <t>THIELKE/RANDALL L &amp; LUJEAN</t>
  </si>
  <si>
    <t>28 EAST BROOK AVENUE</t>
  </si>
  <si>
    <t>150TH AVE NW</t>
  </si>
  <si>
    <t>19-0021-000</t>
  </si>
  <si>
    <t>ASCHEMAN/PATRICK &amp; DONITA</t>
  </si>
  <si>
    <t>640 HWY 59 NW</t>
  </si>
  <si>
    <t>6</t>
  </si>
  <si>
    <t>41</t>
  </si>
  <si>
    <t>19-0021-100</t>
  </si>
  <si>
    <t>STATE OF MINNESOTA-DNR</t>
  </si>
  <si>
    <t>TAX SPECIALIST BOX 30 500 LAFAYETTE ROAD</t>
  </si>
  <si>
    <t>19-0024-000</t>
  </si>
  <si>
    <t>7</t>
  </si>
  <si>
    <t>70TH ST NW</t>
  </si>
  <si>
    <t>CR 22 NW</t>
  </si>
  <si>
    <t>TOTAL WATERSHED ACRES:</t>
  </si>
  <si>
    <t>SWIFT CTY RDS</t>
  </si>
  <si>
    <t>TARA TWP RDS</t>
  </si>
  <si>
    <t>FAIRFIELD TWP RDS</t>
  </si>
  <si>
    <t>P.O. BOX 241, 1635 HOBAN AVENUE</t>
  </si>
  <si>
    <t>BENSON MN 56215</t>
  </si>
  <si>
    <t>OUTLETTING SYSTEMS</t>
  </si>
  <si>
    <t>JCD 2</t>
  </si>
  <si>
    <t>TOTAL PARCEL BENEFITS WITH OUTLET BENEFITS</t>
  </si>
  <si>
    <t>ST PAUL MN 55155</t>
  </si>
  <si>
    <t>FAIRFIELD TWP C/O DENISE MAHONEY, 1910 50TH ST NW</t>
  </si>
  <si>
    <t>TARA TWP C/O PATTI BUYCK, 520 110TH AVE 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</si>
</sst>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topLeftCell="A42" workbookViewId="0">
      <selection activeCell="AV38" sqref="AV38:AV41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hidden="1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hidden="1" customWidth="1"/>
    <col min="42" max="42" width="17.6640625" style="5" hidden="1" customWidth="1"/>
    <col min="43" max="44" width="17.6640625" style="2" customWidth="1"/>
    <col min="45" max="46" width="17.6640625" style="5" customWidth="1"/>
    <col min="47" max="47" width="17.6640625" style="11" customWidth="1"/>
    <col min="48" max="48" width="17.6640625" style="5" customWidth="1"/>
  </cols>
  <sheetData>
    <row r="1" spans="1:48" x14ac:dyDescent="0.3">
      <c r="AL1" s="5">
        <v>3303</v>
      </c>
      <c r="AN1" s="5">
        <v>5505</v>
      </c>
      <c r="AP1" s="5" t="s">
        <v>0</v>
      </c>
      <c r="AV1" s="5" t="s">
        <v>1</v>
      </c>
    </row>
    <row r="2" spans="1:48" ht="68.099999999999994" customHeight="1" x14ac:dyDescent="0.3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131</v>
      </c>
      <c r="AU2" s="12" t="s">
        <v>47</v>
      </c>
      <c r="AV2" s="12" t="s">
        <v>48</v>
      </c>
    </row>
    <row r="3" spans="1:48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102.74286499599999</v>
      </c>
      <c r="J3" s="2">
        <v>35.71</v>
      </c>
      <c r="K3" s="2">
        <f t="shared" ref="K3:K34" si="0">SUM(N3,P3,R3,T3,V3,X3,Z3,AB3,AE3,AG3,AI3)</f>
        <v>0.24</v>
      </c>
      <c r="L3" s="2">
        <f t="shared" ref="L3:L34" si="1">SUM(M3,AD3,AK3,AM3,AO3,AQ3,AR3)</f>
        <v>0</v>
      </c>
      <c r="T3" s="8">
        <v>0.24</v>
      </c>
      <c r="U3" s="5">
        <v>109.431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4" si="5">SUM(O3,Q3,S3,U3,W3,Y3,AA3,AC3,AF3,AH3,AJ3)</f>
        <v>109.431</v>
      </c>
      <c r="AT3" s="5">
        <f t="shared" ref="AT3:AT57" si="6">$AS$61*(AU3/100)</f>
        <v>109.36862433</v>
      </c>
      <c r="AU3" s="11">
        <f t="shared" ref="AU3:AU57" si="7">(AS3/$AS$61)*99.943</f>
        <v>6.646287302635734E-3</v>
      </c>
      <c r="AV3" s="5">
        <f t="shared" ref="AV3:AV34" si="8">(AU3/100)*$AV$1</f>
        <v>6.6462873026357343</v>
      </c>
    </row>
    <row r="4" spans="1:48" x14ac:dyDescent="0.3">
      <c r="A4" s="1" t="s">
        <v>49</v>
      </c>
      <c r="B4" s="1" t="s">
        <v>50</v>
      </c>
      <c r="C4" s="1" t="s">
        <v>51</v>
      </c>
      <c r="D4" s="1" t="s">
        <v>52</v>
      </c>
      <c r="E4" s="1" t="s">
        <v>57</v>
      </c>
      <c r="F4" s="1" t="s">
        <v>54</v>
      </c>
      <c r="G4" s="1" t="s">
        <v>55</v>
      </c>
      <c r="H4" s="1" t="s">
        <v>56</v>
      </c>
      <c r="I4" s="2">
        <v>102.74286499599999</v>
      </c>
      <c r="J4" s="2">
        <v>40.119999999999997</v>
      </c>
      <c r="K4" s="2">
        <f t="shared" si="0"/>
        <v>0.05</v>
      </c>
      <c r="L4" s="2">
        <f t="shared" si="1"/>
        <v>0</v>
      </c>
      <c r="R4" s="7">
        <v>0.05</v>
      </c>
      <c r="S4" s="5">
        <v>75.993750000000006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75.993750000000006</v>
      </c>
      <c r="AT4" s="5">
        <f t="shared" si="6"/>
        <v>75.95043356250001</v>
      </c>
      <c r="AU4" s="11">
        <f t="shared" si="7"/>
        <v>4.6154772934970381E-3</v>
      </c>
      <c r="AV4" s="5">
        <f t="shared" si="8"/>
        <v>4.6154772934970376</v>
      </c>
    </row>
    <row r="5" spans="1:48" x14ac:dyDescent="0.3">
      <c r="A5" s="1" t="s">
        <v>58</v>
      </c>
      <c r="B5" s="1" t="s">
        <v>59</v>
      </c>
      <c r="C5" s="1" t="s">
        <v>60</v>
      </c>
      <c r="D5" s="1" t="s">
        <v>61</v>
      </c>
      <c r="E5" s="1" t="s">
        <v>62</v>
      </c>
      <c r="F5" s="1" t="s">
        <v>54</v>
      </c>
      <c r="G5" s="1" t="s">
        <v>55</v>
      </c>
      <c r="H5" s="1" t="s">
        <v>56</v>
      </c>
      <c r="I5" s="2">
        <v>149.39550112699999</v>
      </c>
      <c r="J5" s="2">
        <v>39.04</v>
      </c>
      <c r="K5" s="2">
        <f t="shared" si="0"/>
        <v>0.5</v>
      </c>
      <c r="L5" s="2">
        <f t="shared" si="1"/>
        <v>0</v>
      </c>
      <c r="R5" s="7">
        <v>0.37</v>
      </c>
      <c r="S5" s="5">
        <v>562.35374999999999</v>
      </c>
      <c r="Z5" s="9">
        <v>0.13</v>
      </c>
      <c r="AA5" s="5">
        <v>23.710049999999999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586.06380000000001</v>
      </c>
      <c r="AT5" s="5">
        <f t="shared" si="6"/>
        <v>585.72974363399999</v>
      </c>
      <c r="AU5" s="11">
        <f t="shared" si="7"/>
        <v>3.5594560887449153E-2</v>
      </c>
      <c r="AV5" s="5">
        <f t="shared" si="8"/>
        <v>35.594560887449155</v>
      </c>
    </row>
    <row r="6" spans="1:48" x14ac:dyDescent="0.3">
      <c r="A6" s="1" t="s">
        <v>58</v>
      </c>
      <c r="B6" s="1" t="s">
        <v>59</v>
      </c>
      <c r="C6" s="1" t="s">
        <v>60</v>
      </c>
      <c r="D6" s="1" t="s">
        <v>61</v>
      </c>
      <c r="E6" s="1" t="s">
        <v>63</v>
      </c>
      <c r="F6" s="1" t="s">
        <v>54</v>
      </c>
      <c r="G6" s="1" t="s">
        <v>55</v>
      </c>
      <c r="H6" s="1" t="s">
        <v>56</v>
      </c>
      <c r="I6" s="2">
        <v>149.39550112699999</v>
      </c>
      <c r="J6" s="2">
        <v>40.1</v>
      </c>
      <c r="K6" s="2">
        <f t="shared" si="0"/>
        <v>2.67</v>
      </c>
      <c r="L6" s="2">
        <f t="shared" si="1"/>
        <v>0</v>
      </c>
      <c r="R6" s="7">
        <v>2.67</v>
      </c>
      <c r="S6" s="5">
        <v>4058.0662499999999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4058.0662499999999</v>
      </c>
      <c r="AT6" s="5">
        <f t="shared" si="6"/>
        <v>4055.7531522375002</v>
      </c>
      <c r="AU6" s="11">
        <f t="shared" si="7"/>
        <v>0.24646648747274183</v>
      </c>
      <c r="AV6" s="5">
        <f t="shared" si="8"/>
        <v>246.46648747274182</v>
      </c>
    </row>
    <row r="7" spans="1:48" x14ac:dyDescent="0.3">
      <c r="A7" s="1" t="s">
        <v>64</v>
      </c>
      <c r="B7" s="1" t="s">
        <v>59</v>
      </c>
      <c r="C7" s="1" t="s">
        <v>60</v>
      </c>
      <c r="D7" s="1" t="s">
        <v>61</v>
      </c>
      <c r="E7" s="1" t="s">
        <v>65</v>
      </c>
      <c r="F7" s="1" t="s">
        <v>54</v>
      </c>
      <c r="G7" s="1" t="s">
        <v>55</v>
      </c>
      <c r="H7" s="1" t="s">
        <v>56</v>
      </c>
      <c r="I7" s="2">
        <v>159.446310587</v>
      </c>
      <c r="J7" s="2">
        <v>38.79</v>
      </c>
      <c r="K7" s="2">
        <f t="shared" si="0"/>
        <v>38.46</v>
      </c>
      <c r="L7" s="2">
        <f t="shared" si="1"/>
        <v>0</v>
      </c>
      <c r="P7" s="6">
        <v>3.5</v>
      </c>
      <c r="Q7" s="5">
        <v>7233.625</v>
      </c>
      <c r="R7" s="7">
        <v>26.8</v>
      </c>
      <c r="S7" s="5">
        <v>40732.65</v>
      </c>
      <c r="Z7" s="9">
        <v>7.39</v>
      </c>
      <c r="AA7" s="5">
        <v>1347.8251499999999</v>
      </c>
      <c r="AB7" s="10">
        <v>0.77</v>
      </c>
      <c r="AC7" s="5">
        <v>126.3955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49440.495649999997</v>
      </c>
      <c r="AT7" s="5">
        <f t="shared" si="6"/>
        <v>49412.314567479494</v>
      </c>
      <c r="AU7" s="11">
        <f t="shared" si="7"/>
        <v>3.0027664781881938</v>
      </c>
      <c r="AV7" s="5">
        <f t="shared" si="8"/>
        <v>3002.7664781881936</v>
      </c>
    </row>
    <row r="8" spans="1:48" x14ac:dyDescent="0.3">
      <c r="A8" s="1" t="s">
        <v>64</v>
      </c>
      <c r="B8" s="1" t="s">
        <v>59</v>
      </c>
      <c r="C8" s="1" t="s">
        <v>60</v>
      </c>
      <c r="D8" s="1" t="s">
        <v>61</v>
      </c>
      <c r="E8" s="1" t="s">
        <v>66</v>
      </c>
      <c r="F8" s="1" t="s">
        <v>54</v>
      </c>
      <c r="G8" s="1" t="s">
        <v>55</v>
      </c>
      <c r="H8" s="1" t="s">
        <v>56</v>
      </c>
      <c r="I8" s="2">
        <v>159.446310587</v>
      </c>
      <c r="J8" s="2">
        <v>39.42</v>
      </c>
      <c r="K8" s="2">
        <f t="shared" si="0"/>
        <v>38.950000000000003</v>
      </c>
      <c r="L8" s="2">
        <f t="shared" si="1"/>
        <v>0</v>
      </c>
      <c r="P8" s="6">
        <v>1.35</v>
      </c>
      <c r="Q8" s="5">
        <v>2790.1125000000002</v>
      </c>
      <c r="R8" s="7">
        <v>37.6</v>
      </c>
      <c r="S8" s="5">
        <v>57147.3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59937.412500000006</v>
      </c>
      <c r="AT8" s="5">
        <f t="shared" si="6"/>
        <v>59903.248174875</v>
      </c>
      <c r="AU8" s="11">
        <f t="shared" si="7"/>
        <v>3.6402962931124669</v>
      </c>
      <c r="AV8" s="5">
        <f t="shared" si="8"/>
        <v>3640.2962931124666</v>
      </c>
    </row>
    <row r="9" spans="1:48" x14ac:dyDescent="0.3">
      <c r="A9" s="1" t="s">
        <v>64</v>
      </c>
      <c r="B9" s="1" t="s">
        <v>59</v>
      </c>
      <c r="C9" s="1" t="s">
        <v>60</v>
      </c>
      <c r="D9" s="1" t="s">
        <v>61</v>
      </c>
      <c r="E9" s="1" t="s">
        <v>67</v>
      </c>
      <c r="F9" s="1" t="s">
        <v>54</v>
      </c>
      <c r="G9" s="1" t="s">
        <v>55</v>
      </c>
      <c r="H9" s="1" t="s">
        <v>56</v>
      </c>
      <c r="I9" s="2">
        <v>159.446310587</v>
      </c>
      <c r="J9" s="2">
        <v>39.020000000000003</v>
      </c>
      <c r="K9" s="2">
        <f t="shared" si="0"/>
        <v>37.229999999999997</v>
      </c>
      <c r="L9" s="2">
        <f t="shared" si="1"/>
        <v>1.79</v>
      </c>
      <c r="P9" s="6">
        <v>13.19</v>
      </c>
      <c r="Q9" s="5">
        <v>27281.1</v>
      </c>
      <c r="R9" s="7">
        <v>24.04</v>
      </c>
      <c r="S9" s="5">
        <v>36537.794999999998</v>
      </c>
      <c r="AL9" s="5" t="str">
        <f t="shared" si="2"/>
        <v/>
      </c>
      <c r="AM9" s="3">
        <v>0.5</v>
      </c>
      <c r="AN9" s="5">
        <f t="shared" si="3"/>
        <v>2752.5</v>
      </c>
      <c r="AP9" s="5" t="str">
        <f t="shared" si="4"/>
        <v/>
      </c>
      <c r="AQ9" s="2">
        <v>1.29</v>
      </c>
      <c r="AS9" s="5">
        <f t="shared" si="5"/>
        <v>63818.894999999997</v>
      </c>
      <c r="AT9" s="5">
        <f t="shared" si="6"/>
        <v>63782.518229849993</v>
      </c>
      <c r="AU9" s="11">
        <f t="shared" si="7"/>
        <v>3.8760379737619424</v>
      </c>
      <c r="AV9" s="5">
        <f t="shared" si="8"/>
        <v>3876.0379737619423</v>
      </c>
    </row>
    <row r="10" spans="1:48" x14ac:dyDescent="0.3">
      <c r="A10" s="1" t="s">
        <v>64</v>
      </c>
      <c r="B10" s="1" t="s">
        <v>59</v>
      </c>
      <c r="C10" s="1" t="s">
        <v>60</v>
      </c>
      <c r="D10" s="1" t="s">
        <v>61</v>
      </c>
      <c r="E10" s="1" t="s">
        <v>68</v>
      </c>
      <c r="F10" s="1" t="s">
        <v>54</v>
      </c>
      <c r="G10" s="1" t="s">
        <v>55</v>
      </c>
      <c r="H10" s="1" t="s">
        <v>56</v>
      </c>
      <c r="I10" s="2">
        <v>159.446310587</v>
      </c>
      <c r="J10" s="2">
        <v>38.020000000000003</v>
      </c>
      <c r="K10" s="2">
        <f t="shared" si="0"/>
        <v>36.31</v>
      </c>
      <c r="L10" s="2">
        <f t="shared" si="1"/>
        <v>1.71</v>
      </c>
      <c r="P10" s="6">
        <v>31.95</v>
      </c>
      <c r="Q10" s="5">
        <v>66032.662499999991</v>
      </c>
      <c r="R10" s="7">
        <v>4.3600000000000003</v>
      </c>
      <c r="S10" s="5">
        <v>6626.6550000000007</v>
      </c>
      <c r="AL10" s="5" t="str">
        <f t="shared" si="2"/>
        <v/>
      </c>
      <c r="AM10" s="3">
        <v>0.49</v>
      </c>
      <c r="AN10" s="5">
        <f t="shared" si="3"/>
        <v>2697.45</v>
      </c>
      <c r="AP10" s="5" t="str">
        <f t="shared" si="4"/>
        <v/>
      </c>
      <c r="AQ10" s="2">
        <v>1.22</v>
      </c>
      <c r="AS10" s="5">
        <f t="shared" si="5"/>
        <v>72659.31749999999</v>
      </c>
      <c r="AT10" s="5">
        <f t="shared" si="6"/>
        <v>72617.901689024977</v>
      </c>
      <c r="AU10" s="11">
        <f t="shared" si="7"/>
        <v>4.4129606721900405</v>
      </c>
      <c r="AV10" s="5">
        <f t="shared" si="8"/>
        <v>4412.96067219004</v>
      </c>
    </row>
    <row r="11" spans="1:48" x14ac:dyDescent="0.3">
      <c r="A11" s="1" t="s">
        <v>69</v>
      </c>
      <c r="B11" s="1" t="s">
        <v>70</v>
      </c>
      <c r="C11" s="1" t="s">
        <v>71</v>
      </c>
      <c r="D11" s="1" t="s">
        <v>72</v>
      </c>
      <c r="E11" s="1" t="s">
        <v>73</v>
      </c>
      <c r="F11" s="1" t="s">
        <v>54</v>
      </c>
      <c r="G11" s="1" t="s">
        <v>55</v>
      </c>
      <c r="H11" s="1" t="s">
        <v>56</v>
      </c>
      <c r="I11" s="2">
        <v>65.107193457099996</v>
      </c>
      <c r="J11" s="2">
        <v>38.450000000000003</v>
      </c>
      <c r="K11" s="2">
        <f t="shared" si="0"/>
        <v>35.28</v>
      </c>
      <c r="L11" s="2">
        <f t="shared" si="1"/>
        <v>0</v>
      </c>
      <c r="R11" s="7">
        <v>9.18</v>
      </c>
      <c r="S11" s="5">
        <v>13952.452499999999</v>
      </c>
      <c r="T11" s="8">
        <v>26.1</v>
      </c>
      <c r="U11" s="5">
        <v>11900.62125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25853.07375</v>
      </c>
      <c r="AT11" s="5">
        <f t="shared" si="6"/>
        <v>25838.3374979625</v>
      </c>
      <c r="AU11" s="11">
        <f t="shared" si="7"/>
        <v>1.5701853752476922</v>
      </c>
      <c r="AV11" s="5">
        <f t="shared" si="8"/>
        <v>1570.1853752476923</v>
      </c>
    </row>
    <row r="12" spans="1:48" x14ac:dyDescent="0.3">
      <c r="A12" s="1" t="s">
        <v>69</v>
      </c>
      <c r="B12" s="1" t="s">
        <v>70</v>
      </c>
      <c r="C12" s="1" t="s">
        <v>71</v>
      </c>
      <c r="D12" s="1" t="s">
        <v>72</v>
      </c>
      <c r="E12" s="1" t="s">
        <v>74</v>
      </c>
      <c r="F12" s="1" t="s">
        <v>54</v>
      </c>
      <c r="G12" s="1" t="s">
        <v>55</v>
      </c>
      <c r="H12" s="1" t="s">
        <v>56</v>
      </c>
      <c r="I12" s="2">
        <v>65.107193457099996</v>
      </c>
      <c r="J12" s="2">
        <v>26.16</v>
      </c>
      <c r="K12" s="2">
        <f t="shared" si="0"/>
        <v>26.03</v>
      </c>
      <c r="L12" s="2">
        <f t="shared" si="1"/>
        <v>0.13</v>
      </c>
      <c r="P12" s="6">
        <v>5.13</v>
      </c>
      <c r="Q12" s="5">
        <v>10073.93</v>
      </c>
      <c r="R12" s="7">
        <v>20.12</v>
      </c>
      <c r="S12" s="5">
        <v>30573.37125</v>
      </c>
      <c r="T12" s="8">
        <v>0.52</v>
      </c>
      <c r="U12" s="5">
        <v>237.10050000000001</v>
      </c>
      <c r="Z12" s="9">
        <v>0.01</v>
      </c>
      <c r="AA12" s="5">
        <v>1.82385</v>
      </c>
      <c r="AB12" s="10">
        <v>0.25</v>
      </c>
      <c r="AC12" s="5">
        <v>41.037500000000001</v>
      </c>
      <c r="AL12" s="5" t="str">
        <f t="shared" si="2"/>
        <v/>
      </c>
      <c r="AM12" s="3">
        <v>0.05</v>
      </c>
      <c r="AN12" s="5">
        <f t="shared" si="3"/>
        <v>275.25</v>
      </c>
      <c r="AP12" s="5" t="str">
        <f t="shared" si="4"/>
        <v/>
      </c>
      <c r="AQ12" s="2">
        <v>0.08</v>
      </c>
      <c r="AS12" s="5">
        <f t="shared" si="5"/>
        <v>40927.263100000004</v>
      </c>
      <c r="AT12" s="5">
        <f t="shared" si="6"/>
        <v>40903.934560032998</v>
      </c>
      <c r="AU12" s="11">
        <f t="shared" si="7"/>
        <v>2.4857156479714342</v>
      </c>
      <c r="AV12" s="5">
        <f t="shared" si="8"/>
        <v>2485.7156479714345</v>
      </c>
    </row>
    <row r="13" spans="1:48" x14ac:dyDescent="0.3">
      <c r="A13" s="1" t="s">
        <v>75</v>
      </c>
      <c r="B13" s="1" t="s">
        <v>59</v>
      </c>
      <c r="C13" s="1" t="s">
        <v>60</v>
      </c>
      <c r="D13" s="1" t="s">
        <v>61</v>
      </c>
      <c r="E13" s="1" t="s">
        <v>74</v>
      </c>
      <c r="F13" s="1" t="s">
        <v>54</v>
      </c>
      <c r="G13" s="1" t="s">
        <v>55</v>
      </c>
      <c r="H13" s="1" t="s">
        <v>56</v>
      </c>
      <c r="I13" s="2">
        <v>13.4401829248</v>
      </c>
      <c r="J13" s="2">
        <v>12.92</v>
      </c>
      <c r="K13" s="2">
        <f t="shared" si="0"/>
        <v>12.92</v>
      </c>
      <c r="L13" s="2">
        <f t="shared" si="1"/>
        <v>0</v>
      </c>
      <c r="R13" s="7">
        <v>0.81</v>
      </c>
      <c r="S13" s="5">
        <v>1231.0987500000001</v>
      </c>
      <c r="Z13" s="9">
        <v>6.16</v>
      </c>
      <c r="AA13" s="5">
        <v>1073.7265500000001</v>
      </c>
      <c r="AB13" s="10">
        <v>5.9499999999999993</v>
      </c>
      <c r="AC13" s="5">
        <v>928.15100000000007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3232.9763000000003</v>
      </c>
      <c r="AT13" s="5">
        <f t="shared" si="6"/>
        <v>3231.1335035090005</v>
      </c>
      <c r="AU13" s="11">
        <f t="shared" si="7"/>
        <v>0.19635468315570781</v>
      </c>
      <c r="AV13" s="5">
        <f t="shared" si="8"/>
        <v>196.35468315570779</v>
      </c>
    </row>
    <row r="14" spans="1:48" x14ac:dyDescent="0.3">
      <c r="A14" s="1" t="s">
        <v>76</v>
      </c>
      <c r="B14" s="1" t="s">
        <v>77</v>
      </c>
      <c r="C14" s="1" t="s">
        <v>78</v>
      </c>
      <c r="D14" s="1" t="s">
        <v>72</v>
      </c>
      <c r="E14" s="1" t="s">
        <v>79</v>
      </c>
      <c r="F14" s="1" t="s">
        <v>54</v>
      </c>
      <c r="G14" s="1" t="s">
        <v>55</v>
      </c>
      <c r="H14" s="1" t="s">
        <v>56</v>
      </c>
      <c r="I14" s="2">
        <v>79.057583401299993</v>
      </c>
      <c r="J14" s="2">
        <v>38.97</v>
      </c>
      <c r="K14" s="2">
        <f t="shared" si="0"/>
        <v>37.339999999999996</v>
      </c>
      <c r="L14" s="2">
        <f t="shared" si="1"/>
        <v>0</v>
      </c>
      <c r="P14" s="6">
        <v>5.65</v>
      </c>
      <c r="Q14" s="5">
        <v>11677.137500000001</v>
      </c>
      <c r="R14" s="7">
        <v>29.25</v>
      </c>
      <c r="S14" s="5">
        <v>44456.34375</v>
      </c>
      <c r="T14" s="8">
        <v>2.44</v>
      </c>
      <c r="U14" s="5">
        <v>1112.5485000000001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57246.029749999994</v>
      </c>
      <c r="AT14" s="5">
        <f t="shared" si="6"/>
        <v>57213.399513042488</v>
      </c>
      <c r="AU14" s="11">
        <f t="shared" si="7"/>
        <v>3.4768352720319875</v>
      </c>
      <c r="AV14" s="5">
        <f t="shared" si="8"/>
        <v>3476.8352720319876</v>
      </c>
    </row>
    <row r="15" spans="1:48" x14ac:dyDescent="0.3">
      <c r="A15" s="1" t="s">
        <v>76</v>
      </c>
      <c r="B15" s="1" t="s">
        <v>77</v>
      </c>
      <c r="C15" s="1" t="s">
        <v>78</v>
      </c>
      <c r="D15" s="1" t="s">
        <v>72</v>
      </c>
      <c r="E15" s="1" t="s">
        <v>80</v>
      </c>
      <c r="F15" s="1" t="s">
        <v>54</v>
      </c>
      <c r="G15" s="1" t="s">
        <v>55</v>
      </c>
      <c r="H15" s="1" t="s">
        <v>56</v>
      </c>
      <c r="I15" s="2">
        <v>79.057583401299993</v>
      </c>
      <c r="J15" s="2">
        <v>39.049999999999997</v>
      </c>
      <c r="K15" s="2">
        <f t="shared" si="0"/>
        <v>37.21</v>
      </c>
      <c r="L15" s="2">
        <f t="shared" si="1"/>
        <v>1.83</v>
      </c>
      <c r="P15" s="6">
        <v>15.28</v>
      </c>
      <c r="Q15" s="5">
        <v>31574.035</v>
      </c>
      <c r="R15" s="7">
        <v>21.93</v>
      </c>
      <c r="S15" s="5">
        <v>33330.858749999999</v>
      </c>
      <c r="AL15" s="5" t="str">
        <f t="shared" si="2"/>
        <v/>
      </c>
      <c r="AM15" s="3">
        <v>0.5</v>
      </c>
      <c r="AN15" s="5">
        <f t="shared" si="3"/>
        <v>2752.5</v>
      </c>
      <c r="AP15" s="5" t="str">
        <f t="shared" si="4"/>
        <v/>
      </c>
      <c r="AQ15" s="2">
        <v>1.33</v>
      </c>
      <c r="AS15" s="5">
        <f t="shared" si="5"/>
        <v>64904.893750000003</v>
      </c>
      <c r="AT15" s="5">
        <f t="shared" si="6"/>
        <v>64867.897960562499</v>
      </c>
      <c r="AU15" s="11">
        <f t="shared" si="7"/>
        <v>3.9419960633599844</v>
      </c>
      <c r="AV15" s="5">
        <f t="shared" si="8"/>
        <v>3941.9960633599844</v>
      </c>
    </row>
    <row r="16" spans="1:48" x14ac:dyDescent="0.3">
      <c r="A16" s="1" t="s">
        <v>81</v>
      </c>
      <c r="B16" s="1" t="s">
        <v>82</v>
      </c>
      <c r="C16" s="1" t="s">
        <v>83</v>
      </c>
      <c r="D16" s="1" t="s">
        <v>61</v>
      </c>
      <c r="E16" s="1" t="s">
        <v>79</v>
      </c>
      <c r="F16" s="1" t="s">
        <v>84</v>
      </c>
      <c r="G16" s="1" t="s">
        <v>55</v>
      </c>
      <c r="H16" s="1" t="s">
        <v>56</v>
      </c>
      <c r="I16" s="2">
        <v>80.836335783799996</v>
      </c>
      <c r="J16" s="2">
        <v>40.64</v>
      </c>
      <c r="K16" s="2">
        <f t="shared" si="0"/>
        <v>7.59</v>
      </c>
      <c r="L16" s="2">
        <f t="shared" si="1"/>
        <v>0</v>
      </c>
      <c r="R16" s="7">
        <v>7.59</v>
      </c>
      <c r="S16" s="5">
        <v>11535.85125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11535.85125</v>
      </c>
      <c r="AT16" s="5">
        <f t="shared" si="6"/>
        <v>11529.275814787499</v>
      </c>
      <c r="AU16" s="11">
        <f t="shared" si="7"/>
        <v>0.7006294531528503</v>
      </c>
      <c r="AV16" s="5">
        <f t="shared" si="8"/>
        <v>700.62945315285037</v>
      </c>
    </row>
    <row r="17" spans="1:48" x14ac:dyDescent="0.3">
      <c r="A17" s="1" t="s">
        <v>81</v>
      </c>
      <c r="B17" s="1" t="s">
        <v>82</v>
      </c>
      <c r="C17" s="1" t="s">
        <v>83</v>
      </c>
      <c r="D17" s="1" t="s">
        <v>61</v>
      </c>
      <c r="E17" s="1" t="s">
        <v>73</v>
      </c>
      <c r="F17" s="1" t="s">
        <v>84</v>
      </c>
      <c r="G17" s="1" t="s">
        <v>55</v>
      </c>
      <c r="H17" s="1" t="s">
        <v>56</v>
      </c>
      <c r="I17" s="2">
        <v>80.836335783799996</v>
      </c>
      <c r="J17" s="2">
        <v>39.299999999999997</v>
      </c>
      <c r="K17" s="2">
        <f t="shared" si="0"/>
        <v>22.42</v>
      </c>
      <c r="L17" s="2">
        <f t="shared" si="1"/>
        <v>0</v>
      </c>
      <c r="P17" s="6">
        <v>4.46</v>
      </c>
      <c r="Q17" s="5">
        <v>9217.7049999999999</v>
      </c>
      <c r="R17" s="7">
        <v>12.13</v>
      </c>
      <c r="S17" s="5">
        <v>18436.083750000002</v>
      </c>
      <c r="Z17" s="9">
        <v>2.62</v>
      </c>
      <c r="AA17" s="5">
        <v>477.84870000000001</v>
      </c>
      <c r="AB17" s="10">
        <v>3.21</v>
      </c>
      <c r="AC17" s="5">
        <v>526.92150000000004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28658.558949999999</v>
      </c>
      <c r="AT17" s="5">
        <f t="shared" si="6"/>
        <v>28642.223571398499</v>
      </c>
      <c r="AU17" s="11">
        <f t="shared" si="7"/>
        <v>1.740576403955211</v>
      </c>
      <c r="AV17" s="5">
        <f t="shared" si="8"/>
        <v>1740.5764039552109</v>
      </c>
    </row>
    <row r="18" spans="1:48" x14ac:dyDescent="0.3">
      <c r="A18" s="1" t="s">
        <v>85</v>
      </c>
      <c r="B18" s="1" t="s">
        <v>82</v>
      </c>
      <c r="C18" s="1" t="s">
        <v>83</v>
      </c>
      <c r="D18" s="1" t="s">
        <v>61</v>
      </c>
      <c r="E18" s="1" t="s">
        <v>74</v>
      </c>
      <c r="F18" s="1" t="s">
        <v>84</v>
      </c>
      <c r="G18" s="1" t="s">
        <v>55</v>
      </c>
      <c r="H18" s="1" t="s">
        <v>56</v>
      </c>
      <c r="I18" s="2">
        <v>80.045348923700004</v>
      </c>
      <c r="J18" s="2">
        <v>38.04</v>
      </c>
      <c r="K18" s="2">
        <f t="shared" si="0"/>
        <v>34.68</v>
      </c>
      <c r="L18" s="2">
        <f t="shared" si="1"/>
        <v>0.96000000000000008</v>
      </c>
      <c r="P18" s="6">
        <v>27.27</v>
      </c>
      <c r="Q18" s="5">
        <v>56360.272499999999</v>
      </c>
      <c r="R18" s="7">
        <v>0.73</v>
      </c>
      <c r="S18" s="5">
        <v>1109.50875</v>
      </c>
      <c r="Z18" s="9">
        <v>5.15</v>
      </c>
      <c r="AA18" s="5">
        <v>939.28274999999996</v>
      </c>
      <c r="AB18" s="10">
        <v>1.53</v>
      </c>
      <c r="AC18" s="5">
        <v>251.14949999999999</v>
      </c>
      <c r="AK18" s="3">
        <v>0.19</v>
      </c>
      <c r="AL18" s="5">
        <f t="shared" si="2"/>
        <v>627.57000000000005</v>
      </c>
      <c r="AM18" s="3">
        <v>0.1</v>
      </c>
      <c r="AN18" s="5">
        <f t="shared" si="3"/>
        <v>550.5</v>
      </c>
      <c r="AP18" s="5" t="str">
        <f t="shared" si="4"/>
        <v/>
      </c>
      <c r="AQ18" s="2">
        <v>0.67</v>
      </c>
      <c r="AS18" s="5">
        <f t="shared" si="5"/>
        <v>58660.213499999998</v>
      </c>
      <c r="AT18" s="5">
        <f t="shared" si="6"/>
        <v>58626.777178304998</v>
      </c>
      <c r="AU18" s="11">
        <f t="shared" si="7"/>
        <v>3.5627256641623606</v>
      </c>
      <c r="AV18" s="5">
        <f t="shared" si="8"/>
        <v>3562.7256641623603</v>
      </c>
    </row>
    <row r="19" spans="1:48" x14ac:dyDescent="0.3">
      <c r="A19" s="1" t="s">
        <v>85</v>
      </c>
      <c r="B19" s="1" t="s">
        <v>82</v>
      </c>
      <c r="C19" s="1" t="s">
        <v>83</v>
      </c>
      <c r="D19" s="1" t="s">
        <v>61</v>
      </c>
      <c r="E19" s="1" t="s">
        <v>80</v>
      </c>
      <c r="F19" s="1" t="s">
        <v>84</v>
      </c>
      <c r="G19" s="1" t="s">
        <v>55</v>
      </c>
      <c r="H19" s="1" t="s">
        <v>56</v>
      </c>
      <c r="I19" s="2">
        <v>80.045348923700004</v>
      </c>
      <c r="J19" s="2">
        <v>39.049999999999997</v>
      </c>
      <c r="K19" s="2">
        <f t="shared" si="0"/>
        <v>8.41</v>
      </c>
      <c r="L19" s="2">
        <f t="shared" si="1"/>
        <v>0</v>
      </c>
      <c r="P19" s="6">
        <v>0.91</v>
      </c>
      <c r="Q19" s="5">
        <v>1880.7425000000001</v>
      </c>
      <c r="R19" s="7">
        <v>7.5</v>
      </c>
      <c r="S19" s="5">
        <v>11399.0625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13279.805</v>
      </c>
      <c r="AT19" s="5">
        <f t="shared" si="6"/>
        <v>13272.23551115</v>
      </c>
      <c r="AU19" s="11">
        <f t="shared" si="7"/>
        <v>0.80654841272563105</v>
      </c>
      <c r="AV19" s="5">
        <f t="shared" si="8"/>
        <v>806.54841272563112</v>
      </c>
    </row>
    <row r="20" spans="1:48" x14ac:dyDescent="0.3">
      <c r="A20" s="1" t="s">
        <v>86</v>
      </c>
      <c r="B20" s="1" t="s">
        <v>87</v>
      </c>
      <c r="C20" s="1" t="s">
        <v>88</v>
      </c>
      <c r="D20" s="1" t="s">
        <v>89</v>
      </c>
      <c r="E20" s="1" t="s">
        <v>90</v>
      </c>
      <c r="F20" s="1" t="s">
        <v>91</v>
      </c>
      <c r="G20" s="1" t="s">
        <v>55</v>
      </c>
      <c r="H20" s="1" t="s">
        <v>56</v>
      </c>
      <c r="I20" s="2">
        <v>100.647059793</v>
      </c>
      <c r="J20" s="2">
        <v>38.630000000000003</v>
      </c>
      <c r="K20" s="2">
        <f t="shared" si="0"/>
        <v>1.97</v>
      </c>
      <c r="L20" s="2">
        <f t="shared" si="1"/>
        <v>0</v>
      </c>
      <c r="P20" s="6">
        <v>0.31</v>
      </c>
      <c r="Q20" s="5">
        <v>640.6925</v>
      </c>
      <c r="R20" s="7">
        <v>1.66</v>
      </c>
      <c r="S20" s="5">
        <v>2522.9924999999998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3163.6849999999999</v>
      </c>
      <c r="AT20" s="5">
        <f t="shared" si="6"/>
        <v>3161.8816995500001</v>
      </c>
      <c r="AU20" s="11">
        <f t="shared" si="7"/>
        <v>0.19214627888842406</v>
      </c>
      <c r="AV20" s="5">
        <f t="shared" si="8"/>
        <v>192.14627888842406</v>
      </c>
    </row>
    <row r="21" spans="1:48" x14ac:dyDescent="0.3">
      <c r="A21" s="1" t="s">
        <v>86</v>
      </c>
      <c r="B21" s="1" t="s">
        <v>87</v>
      </c>
      <c r="C21" s="1" t="s">
        <v>88</v>
      </c>
      <c r="D21" s="1" t="s">
        <v>89</v>
      </c>
      <c r="E21" s="1" t="s">
        <v>92</v>
      </c>
      <c r="F21" s="1" t="s">
        <v>91</v>
      </c>
      <c r="G21" s="1" t="s">
        <v>55</v>
      </c>
      <c r="H21" s="1" t="s">
        <v>56</v>
      </c>
      <c r="I21" s="2">
        <v>100.647059793</v>
      </c>
      <c r="J21" s="2">
        <v>39.380000000000003</v>
      </c>
      <c r="K21" s="2">
        <f t="shared" si="0"/>
        <v>38.04</v>
      </c>
      <c r="L21" s="2">
        <f t="shared" si="1"/>
        <v>0.62000000000000011</v>
      </c>
      <c r="N21" s="4">
        <v>2.8</v>
      </c>
      <c r="O21" s="5">
        <v>6340.5999999999995</v>
      </c>
      <c r="P21" s="6">
        <v>34.06</v>
      </c>
      <c r="Q21" s="5">
        <v>70381.694999999992</v>
      </c>
      <c r="R21" s="7">
        <v>1.18</v>
      </c>
      <c r="S21" s="5">
        <v>1793.4525000000001</v>
      </c>
      <c r="AL21" s="5" t="str">
        <f t="shared" si="2"/>
        <v/>
      </c>
      <c r="AM21" s="3">
        <v>0.34</v>
      </c>
      <c r="AN21" s="5">
        <f t="shared" si="3"/>
        <v>1871.7</v>
      </c>
      <c r="AP21" s="5" t="str">
        <f t="shared" si="4"/>
        <v/>
      </c>
      <c r="AQ21" s="2">
        <v>0.28000000000000003</v>
      </c>
      <c r="AS21" s="5">
        <f t="shared" si="5"/>
        <v>78515.747499999998</v>
      </c>
      <c r="AT21" s="5">
        <f t="shared" si="6"/>
        <v>78470.99352392499</v>
      </c>
      <c r="AU21" s="11">
        <f t="shared" si="7"/>
        <v>4.768650708356895</v>
      </c>
      <c r="AV21" s="5">
        <f t="shared" si="8"/>
        <v>4768.6507083568949</v>
      </c>
    </row>
    <row r="22" spans="1:48" x14ac:dyDescent="0.3">
      <c r="A22" s="1" t="s">
        <v>86</v>
      </c>
      <c r="B22" s="1" t="s">
        <v>87</v>
      </c>
      <c r="C22" s="1" t="s">
        <v>88</v>
      </c>
      <c r="D22" s="1" t="s">
        <v>89</v>
      </c>
      <c r="E22" s="1" t="s">
        <v>93</v>
      </c>
      <c r="F22" s="1" t="s">
        <v>91</v>
      </c>
      <c r="G22" s="1" t="s">
        <v>55</v>
      </c>
      <c r="H22" s="1" t="s">
        <v>56</v>
      </c>
      <c r="I22" s="2">
        <v>100.647059793</v>
      </c>
      <c r="J22" s="2">
        <v>19.579999999999998</v>
      </c>
      <c r="K22" s="2">
        <f t="shared" si="0"/>
        <v>17.88</v>
      </c>
      <c r="L22" s="2">
        <f t="shared" si="1"/>
        <v>1.7</v>
      </c>
      <c r="N22" s="4">
        <v>3.53</v>
      </c>
      <c r="O22" s="5">
        <v>8016.33</v>
      </c>
      <c r="P22" s="6">
        <v>14.35</v>
      </c>
      <c r="Q22" s="5">
        <v>29657.862499999999</v>
      </c>
      <c r="AL22" s="5" t="str">
        <f t="shared" si="2"/>
        <v/>
      </c>
      <c r="AM22" s="3">
        <v>0.72</v>
      </c>
      <c r="AN22" s="5">
        <f t="shared" si="3"/>
        <v>3963.6</v>
      </c>
      <c r="AP22" s="5" t="str">
        <f t="shared" si="4"/>
        <v/>
      </c>
      <c r="AQ22" s="2">
        <v>0.98</v>
      </c>
      <c r="AS22" s="5">
        <f t="shared" si="5"/>
        <v>37674.192499999997</v>
      </c>
      <c r="AT22" s="5">
        <f t="shared" si="6"/>
        <v>37652.718210274994</v>
      </c>
      <c r="AU22" s="11">
        <f t="shared" si="7"/>
        <v>2.2881405383283018</v>
      </c>
      <c r="AV22" s="5">
        <f t="shared" si="8"/>
        <v>2288.1405383283018</v>
      </c>
    </row>
    <row r="23" spans="1:48" x14ac:dyDescent="0.3">
      <c r="A23" s="1" t="s">
        <v>94</v>
      </c>
      <c r="B23" s="1" t="s">
        <v>95</v>
      </c>
      <c r="C23" s="1" t="s">
        <v>96</v>
      </c>
      <c r="D23" s="1" t="s">
        <v>97</v>
      </c>
      <c r="E23" s="1" t="s">
        <v>53</v>
      </c>
      <c r="F23" s="1" t="s">
        <v>91</v>
      </c>
      <c r="G23" s="1" t="s">
        <v>55</v>
      </c>
      <c r="H23" s="1" t="s">
        <v>56</v>
      </c>
      <c r="I23" s="2">
        <v>230.13536049499999</v>
      </c>
      <c r="J23" s="2">
        <v>40</v>
      </c>
      <c r="K23" s="2">
        <f t="shared" si="0"/>
        <v>39.39</v>
      </c>
      <c r="L23" s="2">
        <f t="shared" si="1"/>
        <v>0.59000000000000008</v>
      </c>
      <c r="P23" s="6">
        <v>17.940000000000001</v>
      </c>
      <c r="Q23" s="5">
        <v>36861.962500000001</v>
      </c>
      <c r="R23" s="7">
        <v>21.45</v>
      </c>
      <c r="S23" s="5">
        <v>32197.466250000001</v>
      </c>
      <c r="AL23" s="5" t="str">
        <f t="shared" si="2"/>
        <v/>
      </c>
      <c r="AM23" s="3">
        <v>0.19</v>
      </c>
      <c r="AN23" s="5">
        <f t="shared" si="3"/>
        <v>1045.95</v>
      </c>
      <c r="AP23" s="5" t="str">
        <f t="shared" si="4"/>
        <v/>
      </c>
      <c r="AQ23" s="2">
        <v>0.4</v>
      </c>
      <c r="AS23" s="5">
        <f t="shared" si="5"/>
        <v>69059.428750000006</v>
      </c>
      <c r="AT23" s="5">
        <f t="shared" si="6"/>
        <v>69020.064875612516</v>
      </c>
      <c r="AU23" s="11">
        <f t="shared" si="7"/>
        <v>4.1943215764125545</v>
      </c>
      <c r="AV23" s="5">
        <f t="shared" si="8"/>
        <v>4194.3215764125544</v>
      </c>
    </row>
    <row r="24" spans="1:48" x14ac:dyDescent="0.3">
      <c r="A24" s="1" t="s">
        <v>94</v>
      </c>
      <c r="B24" s="1" t="s">
        <v>95</v>
      </c>
      <c r="C24" s="1" t="s">
        <v>96</v>
      </c>
      <c r="D24" s="1" t="s">
        <v>97</v>
      </c>
      <c r="E24" s="1" t="s">
        <v>57</v>
      </c>
      <c r="F24" s="1" t="s">
        <v>91</v>
      </c>
      <c r="G24" s="1" t="s">
        <v>55</v>
      </c>
      <c r="H24" s="1" t="s">
        <v>56</v>
      </c>
      <c r="I24" s="2">
        <v>230.13536049499999</v>
      </c>
      <c r="J24" s="2">
        <v>40.049999999999997</v>
      </c>
      <c r="K24" s="2">
        <f t="shared" si="0"/>
        <v>37.14</v>
      </c>
      <c r="L24" s="2">
        <f t="shared" si="1"/>
        <v>2.8499999999999996</v>
      </c>
      <c r="N24" s="4">
        <v>3.31</v>
      </c>
      <c r="O24" s="5">
        <v>7495.4949999999999</v>
      </c>
      <c r="P24" s="6">
        <v>27.73</v>
      </c>
      <c r="Q24" s="5">
        <v>57310.977500000001</v>
      </c>
      <c r="R24" s="7">
        <v>6.1000000000000014</v>
      </c>
      <c r="S24" s="5">
        <v>9271.2375000000011</v>
      </c>
      <c r="AL24" s="5" t="str">
        <f t="shared" si="2"/>
        <v/>
      </c>
      <c r="AM24" s="3">
        <v>0.97</v>
      </c>
      <c r="AN24" s="5">
        <f t="shared" si="3"/>
        <v>5339.8499999999995</v>
      </c>
      <c r="AP24" s="5" t="str">
        <f t="shared" si="4"/>
        <v/>
      </c>
      <c r="AQ24" s="2">
        <v>1.88</v>
      </c>
      <c r="AS24" s="5">
        <f t="shared" si="5"/>
        <v>74077.710000000006</v>
      </c>
      <c r="AT24" s="5">
        <f t="shared" si="6"/>
        <v>74035.485705300001</v>
      </c>
      <c r="AU24" s="11">
        <f t="shared" si="7"/>
        <v>4.4991066825792707</v>
      </c>
      <c r="AV24" s="5">
        <f t="shared" si="8"/>
        <v>4499.1066825792705</v>
      </c>
    </row>
    <row r="25" spans="1:48" x14ac:dyDescent="0.3">
      <c r="A25" s="1" t="s">
        <v>94</v>
      </c>
      <c r="B25" s="1" t="s">
        <v>95</v>
      </c>
      <c r="C25" s="1" t="s">
        <v>96</v>
      </c>
      <c r="D25" s="1" t="s">
        <v>97</v>
      </c>
      <c r="E25" s="1" t="s">
        <v>79</v>
      </c>
      <c r="F25" s="1" t="s">
        <v>91</v>
      </c>
      <c r="G25" s="1" t="s">
        <v>55</v>
      </c>
      <c r="H25" s="1" t="s">
        <v>56</v>
      </c>
      <c r="I25" s="2">
        <v>230.13536049499999</v>
      </c>
      <c r="J25" s="2">
        <v>39.909999999999997</v>
      </c>
      <c r="K25" s="2">
        <f t="shared" si="0"/>
        <v>38.690000000000005</v>
      </c>
      <c r="L25" s="2">
        <f t="shared" si="1"/>
        <v>1.22</v>
      </c>
      <c r="P25" s="6">
        <v>3.72</v>
      </c>
      <c r="Q25" s="5">
        <v>7688.31</v>
      </c>
      <c r="R25" s="7">
        <v>29.69</v>
      </c>
      <c r="S25" s="5">
        <v>45125.088750000003</v>
      </c>
      <c r="T25" s="8">
        <v>5.2799999999999994</v>
      </c>
      <c r="U25" s="5">
        <v>2407.482</v>
      </c>
      <c r="AL25" s="5" t="str">
        <f t="shared" si="2"/>
        <v/>
      </c>
      <c r="AM25" s="3">
        <v>0.5</v>
      </c>
      <c r="AN25" s="5">
        <f t="shared" si="3"/>
        <v>2752.5</v>
      </c>
      <c r="AP25" s="5" t="str">
        <f t="shared" si="4"/>
        <v/>
      </c>
      <c r="AQ25" s="2">
        <v>0.72</v>
      </c>
      <c r="AS25" s="5">
        <f t="shared" si="5"/>
        <v>55220.880749999997</v>
      </c>
      <c r="AT25" s="5">
        <f t="shared" si="6"/>
        <v>55189.404847972495</v>
      </c>
      <c r="AU25" s="11">
        <f t="shared" si="7"/>
        <v>3.3538379304683961</v>
      </c>
      <c r="AV25" s="5">
        <f t="shared" si="8"/>
        <v>3353.8379304683958</v>
      </c>
    </row>
    <row r="26" spans="1:48" x14ac:dyDescent="0.3">
      <c r="A26" s="1" t="s">
        <v>94</v>
      </c>
      <c r="B26" s="1" t="s">
        <v>95</v>
      </c>
      <c r="C26" s="1" t="s">
        <v>96</v>
      </c>
      <c r="D26" s="1" t="s">
        <v>97</v>
      </c>
      <c r="E26" s="1" t="s">
        <v>73</v>
      </c>
      <c r="F26" s="1" t="s">
        <v>91</v>
      </c>
      <c r="G26" s="1" t="s">
        <v>55</v>
      </c>
      <c r="H26" s="1" t="s">
        <v>56</v>
      </c>
      <c r="I26" s="2">
        <v>230.13536049499999</v>
      </c>
      <c r="J26" s="2">
        <v>39.92</v>
      </c>
      <c r="K26" s="2">
        <f t="shared" si="0"/>
        <v>39.909999999999997</v>
      </c>
      <c r="L26" s="2">
        <f t="shared" si="1"/>
        <v>0</v>
      </c>
      <c r="P26" s="6">
        <v>15.39</v>
      </c>
      <c r="Q26" s="5">
        <v>31807.282500000001</v>
      </c>
      <c r="R26" s="7">
        <v>24.33</v>
      </c>
      <c r="S26" s="5">
        <v>36978.558749999997</v>
      </c>
      <c r="T26" s="8">
        <v>0.19</v>
      </c>
      <c r="U26" s="5">
        <v>86.632875000000013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68872.474124999993</v>
      </c>
      <c r="AT26" s="5">
        <f t="shared" si="6"/>
        <v>68833.216814748754</v>
      </c>
      <c r="AU26" s="11">
        <f t="shared" si="7"/>
        <v>4.1829668949209609</v>
      </c>
      <c r="AV26" s="5">
        <f t="shared" si="8"/>
        <v>4182.9668949209608</v>
      </c>
    </row>
    <row r="27" spans="1:48" x14ac:dyDescent="0.3">
      <c r="A27" s="1" t="s">
        <v>94</v>
      </c>
      <c r="B27" s="1" t="s">
        <v>95</v>
      </c>
      <c r="C27" s="1" t="s">
        <v>96</v>
      </c>
      <c r="D27" s="1" t="s">
        <v>97</v>
      </c>
      <c r="E27" s="1" t="s">
        <v>74</v>
      </c>
      <c r="F27" s="1" t="s">
        <v>91</v>
      </c>
      <c r="G27" s="1" t="s">
        <v>55</v>
      </c>
      <c r="H27" s="1" t="s">
        <v>56</v>
      </c>
      <c r="I27" s="2">
        <v>230.13536049499999</v>
      </c>
      <c r="J27" s="2">
        <v>33.630000000000003</v>
      </c>
      <c r="K27" s="2">
        <f t="shared" si="0"/>
        <v>16.29</v>
      </c>
      <c r="L27" s="2">
        <f t="shared" si="1"/>
        <v>0</v>
      </c>
      <c r="P27" s="6">
        <v>7.51</v>
      </c>
      <c r="Q27" s="5">
        <v>15521.2925</v>
      </c>
      <c r="R27" s="7">
        <v>8.7799999999999994</v>
      </c>
      <c r="S27" s="5">
        <v>13344.502500000001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28865.794999999998</v>
      </c>
      <c r="AT27" s="5">
        <f t="shared" si="6"/>
        <v>28849.34149685</v>
      </c>
      <c r="AU27" s="11">
        <f t="shared" si="7"/>
        <v>1.7531628769634386</v>
      </c>
      <c r="AV27" s="5">
        <f t="shared" si="8"/>
        <v>1753.1628769634387</v>
      </c>
    </row>
    <row r="28" spans="1:48" x14ac:dyDescent="0.3">
      <c r="A28" s="1" t="s">
        <v>94</v>
      </c>
      <c r="B28" s="1" t="s">
        <v>95</v>
      </c>
      <c r="C28" s="1" t="s">
        <v>96</v>
      </c>
      <c r="D28" s="1" t="s">
        <v>97</v>
      </c>
      <c r="E28" s="1" t="s">
        <v>80</v>
      </c>
      <c r="F28" s="1" t="s">
        <v>91</v>
      </c>
      <c r="G28" s="1" t="s">
        <v>55</v>
      </c>
      <c r="H28" s="1" t="s">
        <v>56</v>
      </c>
      <c r="I28" s="2">
        <v>230.13536049499999</v>
      </c>
      <c r="J28" s="2">
        <v>33.380000000000003</v>
      </c>
      <c r="K28" s="2">
        <f t="shared" si="0"/>
        <v>31.450000000000003</v>
      </c>
      <c r="L28" s="2">
        <f t="shared" si="1"/>
        <v>0.51</v>
      </c>
      <c r="P28" s="6">
        <v>13.89</v>
      </c>
      <c r="Q28" s="5">
        <v>28698.3</v>
      </c>
      <c r="R28" s="7">
        <v>17.28</v>
      </c>
      <c r="S28" s="5">
        <v>26259.0975</v>
      </c>
      <c r="Z28" s="9">
        <v>0.28000000000000003</v>
      </c>
      <c r="AA28" s="5">
        <v>51.067800000000013</v>
      </c>
      <c r="AL28" s="5" t="str">
        <f t="shared" si="2"/>
        <v/>
      </c>
      <c r="AM28" s="3">
        <v>0.2</v>
      </c>
      <c r="AN28" s="5">
        <f t="shared" si="3"/>
        <v>1101</v>
      </c>
      <c r="AP28" s="5" t="str">
        <f t="shared" si="4"/>
        <v/>
      </c>
      <c r="AQ28" s="2">
        <v>0.31</v>
      </c>
      <c r="AS28" s="5">
        <f t="shared" si="5"/>
        <v>55008.465299999996</v>
      </c>
      <c r="AT28" s="5">
        <f t="shared" si="6"/>
        <v>54977.110474779001</v>
      </c>
      <c r="AU28" s="11">
        <f t="shared" si="7"/>
        <v>3.3409368868133198</v>
      </c>
      <c r="AV28" s="5">
        <f t="shared" si="8"/>
        <v>3340.9368868133197</v>
      </c>
    </row>
    <row r="29" spans="1:48" x14ac:dyDescent="0.3">
      <c r="A29" s="1" t="s">
        <v>98</v>
      </c>
      <c r="B29" s="1" t="s">
        <v>99</v>
      </c>
      <c r="C29" s="1" t="s">
        <v>100</v>
      </c>
      <c r="D29" s="1" t="s">
        <v>101</v>
      </c>
      <c r="E29" s="1" t="s">
        <v>80</v>
      </c>
      <c r="F29" s="1" t="s">
        <v>91</v>
      </c>
      <c r="G29" s="1" t="s">
        <v>55</v>
      </c>
      <c r="H29" s="1" t="s">
        <v>56</v>
      </c>
      <c r="I29" s="2">
        <v>4.5884743076500003</v>
      </c>
      <c r="J29" s="2">
        <v>4.55</v>
      </c>
      <c r="K29" s="2">
        <f t="shared" si="0"/>
        <v>4.5</v>
      </c>
      <c r="L29" s="2">
        <f t="shared" si="1"/>
        <v>0</v>
      </c>
      <c r="R29" s="7">
        <v>0.22</v>
      </c>
      <c r="S29" s="5">
        <v>334.3725</v>
      </c>
      <c r="Z29" s="9">
        <v>3.25</v>
      </c>
      <c r="AA29" s="5">
        <v>592.75124999999991</v>
      </c>
      <c r="AB29" s="10">
        <v>1.03</v>
      </c>
      <c r="AC29" s="5">
        <v>169.0745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1096.1982499999999</v>
      </c>
      <c r="AT29" s="5">
        <f t="shared" si="6"/>
        <v>1095.5734169974996</v>
      </c>
      <c r="AU29" s="11">
        <f t="shared" si="7"/>
        <v>6.6577555812763395E-2</v>
      </c>
      <c r="AV29" s="5">
        <f t="shared" si="8"/>
        <v>66.577555812763393</v>
      </c>
    </row>
    <row r="30" spans="1:48" x14ac:dyDescent="0.3">
      <c r="A30" s="1" t="s">
        <v>102</v>
      </c>
      <c r="B30" s="1" t="s">
        <v>103</v>
      </c>
      <c r="C30" s="1" t="s">
        <v>104</v>
      </c>
      <c r="D30" s="1" t="s">
        <v>52</v>
      </c>
      <c r="E30" s="1" t="s">
        <v>93</v>
      </c>
      <c r="F30" s="1" t="s">
        <v>91</v>
      </c>
      <c r="G30" s="1" t="s">
        <v>55</v>
      </c>
      <c r="H30" s="1" t="s">
        <v>56</v>
      </c>
      <c r="I30" s="2">
        <v>60.227529312800002</v>
      </c>
      <c r="J30" s="2">
        <v>19.66</v>
      </c>
      <c r="K30" s="2">
        <f t="shared" si="0"/>
        <v>18.12</v>
      </c>
      <c r="L30" s="2">
        <f t="shared" si="1"/>
        <v>1.53</v>
      </c>
      <c r="P30" s="6">
        <v>18.12</v>
      </c>
      <c r="Q30" s="5">
        <v>32105.485000000001</v>
      </c>
      <c r="AL30" s="5" t="str">
        <f t="shared" si="2"/>
        <v/>
      </c>
      <c r="AM30" s="3">
        <v>0.72</v>
      </c>
      <c r="AN30" s="5">
        <f t="shared" si="3"/>
        <v>3963.6</v>
      </c>
      <c r="AP30" s="5" t="str">
        <f t="shared" si="4"/>
        <v/>
      </c>
      <c r="AQ30" s="2">
        <v>0.81</v>
      </c>
      <c r="AS30" s="5">
        <f t="shared" si="5"/>
        <v>32105.485000000001</v>
      </c>
      <c r="AT30" s="5">
        <f t="shared" si="6"/>
        <v>32087.184873549999</v>
      </c>
      <c r="AU30" s="11">
        <f t="shared" si="7"/>
        <v>1.9499253164136492</v>
      </c>
      <c r="AV30" s="5">
        <f t="shared" si="8"/>
        <v>1949.9253164136489</v>
      </c>
    </row>
    <row r="31" spans="1:48" x14ac:dyDescent="0.3">
      <c r="A31" s="1" t="s">
        <v>102</v>
      </c>
      <c r="B31" s="1" t="s">
        <v>103</v>
      </c>
      <c r="C31" s="1" t="s">
        <v>104</v>
      </c>
      <c r="D31" s="1" t="s">
        <v>52</v>
      </c>
      <c r="E31" s="1" t="s">
        <v>105</v>
      </c>
      <c r="F31" s="1" t="s">
        <v>91</v>
      </c>
      <c r="G31" s="1" t="s">
        <v>55</v>
      </c>
      <c r="H31" s="1" t="s">
        <v>56</v>
      </c>
      <c r="I31" s="2">
        <v>60.227529312800002</v>
      </c>
      <c r="J31" s="2">
        <v>39.15</v>
      </c>
      <c r="K31" s="2">
        <f t="shared" si="0"/>
        <v>38.85</v>
      </c>
      <c r="L31" s="2">
        <f t="shared" si="1"/>
        <v>0.28999999999999998</v>
      </c>
      <c r="P31" s="6">
        <v>37.03</v>
      </c>
      <c r="Q31" s="5">
        <v>66758.977500000008</v>
      </c>
      <c r="R31" s="7">
        <v>1.82</v>
      </c>
      <c r="S31" s="5">
        <v>2381.8612499999999</v>
      </c>
      <c r="AL31" s="5" t="str">
        <f t="shared" si="2"/>
        <v/>
      </c>
      <c r="AM31" s="3">
        <v>0.18</v>
      </c>
      <c r="AN31" s="5">
        <f t="shared" si="3"/>
        <v>990.9</v>
      </c>
      <c r="AP31" s="5" t="str">
        <f t="shared" si="4"/>
        <v/>
      </c>
      <c r="AQ31" s="2">
        <v>0.11</v>
      </c>
      <c r="AS31" s="5">
        <f t="shared" si="5"/>
        <v>69140.83875000001</v>
      </c>
      <c r="AT31" s="5">
        <f t="shared" si="6"/>
        <v>69101.428471912513</v>
      </c>
      <c r="AU31" s="11">
        <f t="shared" si="7"/>
        <v>4.1992660094279488</v>
      </c>
      <c r="AV31" s="5">
        <f t="shared" si="8"/>
        <v>4199.266009427949</v>
      </c>
    </row>
    <row r="32" spans="1:48" x14ac:dyDescent="0.3">
      <c r="A32" s="1" t="s">
        <v>106</v>
      </c>
      <c r="B32" s="1" t="s">
        <v>70</v>
      </c>
      <c r="C32" s="1" t="s">
        <v>71</v>
      </c>
      <c r="D32" s="1" t="s">
        <v>72</v>
      </c>
      <c r="E32" s="1" t="s">
        <v>63</v>
      </c>
      <c r="F32" s="1" t="s">
        <v>91</v>
      </c>
      <c r="G32" s="1" t="s">
        <v>55</v>
      </c>
      <c r="H32" s="1" t="s">
        <v>56</v>
      </c>
      <c r="I32" s="2">
        <v>80.667307894100006</v>
      </c>
      <c r="J32" s="2">
        <v>40.32</v>
      </c>
      <c r="K32" s="2">
        <f t="shared" si="0"/>
        <v>37.130000000000003</v>
      </c>
      <c r="L32" s="2">
        <f t="shared" si="1"/>
        <v>2.8600000000000003</v>
      </c>
      <c r="N32" s="4">
        <v>21.33</v>
      </c>
      <c r="O32" s="5">
        <v>36827.24</v>
      </c>
      <c r="P32" s="6">
        <v>15.31</v>
      </c>
      <c r="Q32" s="5">
        <v>23894.5825</v>
      </c>
      <c r="R32" s="7">
        <v>0.49</v>
      </c>
      <c r="S32" s="5">
        <v>631.83375000000001</v>
      </c>
      <c r="AL32" s="5" t="str">
        <f t="shared" si="2"/>
        <v/>
      </c>
      <c r="AM32" s="3">
        <v>1.03</v>
      </c>
      <c r="AN32" s="5">
        <f t="shared" si="3"/>
        <v>5670.1500000000005</v>
      </c>
      <c r="AP32" s="5" t="str">
        <f t="shared" si="4"/>
        <v/>
      </c>
      <c r="AQ32" s="2">
        <v>1.83</v>
      </c>
      <c r="AS32" s="5">
        <f t="shared" si="5"/>
        <v>61353.656249999993</v>
      </c>
      <c r="AT32" s="5">
        <f t="shared" si="6"/>
        <v>61318.684665937486</v>
      </c>
      <c r="AU32" s="11">
        <f t="shared" si="7"/>
        <v>3.7263117992584598</v>
      </c>
      <c r="AV32" s="5">
        <f t="shared" si="8"/>
        <v>3726.3117992584598</v>
      </c>
    </row>
    <row r="33" spans="1:48" x14ac:dyDescent="0.3">
      <c r="A33" s="1" t="s">
        <v>106</v>
      </c>
      <c r="B33" s="1" t="s">
        <v>70</v>
      </c>
      <c r="C33" s="1" t="s">
        <v>71</v>
      </c>
      <c r="D33" s="1" t="s">
        <v>72</v>
      </c>
      <c r="E33" s="1" t="s">
        <v>62</v>
      </c>
      <c r="F33" s="1" t="s">
        <v>91</v>
      </c>
      <c r="G33" s="1" t="s">
        <v>55</v>
      </c>
      <c r="H33" s="1" t="s">
        <v>56</v>
      </c>
      <c r="I33" s="2">
        <v>80.667307894100006</v>
      </c>
      <c r="J33" s="2">
        <v>39.840000000000003</v>
      </c>
      <c r="K33" s="2">
        <f t="shared" si="0"/>
        <v>14.979999999999999</v>
      </c>
      <c r="L33" s="2">
        <f t="shared" si="1"/>
        <v>0</v>
      </c>
      <c r="P33" s="6">
        <v>5.76</v>
      </c>
      <c r="Q33" s="5">
        <v>8503.1999999999989</v>
      </c>
      <c r="R33" s="7">
        <v>9.2199999999999989</v>
      </c>
      <c r="S33" s="5">
        <v>10026.8325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18530.032500000001</v>
      </c>
      <c r="AT33" s="5">
        <f t="shared" si="6"/>
        <v>18519.470381474999</v>
      </c>
      <c r="AU33" s="11">
        <f t="shared" si="7"/>
        <v>1.12542076488543</v>
      </c>
      <c r="AV33" s="5">
        <f t="shared" si="8"/>
        <v>1125.4207648854299</v>
      </c>
    </row>
    <row r="34" spans="1:48" x14ac:dyDescent="0.3">
      <c r="A34" s="1" t="s">
        <v>107</v>
      </c>
      <c r="B34" s="1" t="s">
        <v>108</v>
      </c>
      <c r="C34" s="1" t="s">
        <v>109</v>
      </c>
      <c r="D34" s="1" t="s">
        <v>52</v>
      </c>
      <c r="E34" s="1" t="s">
        <v>65</v>
      </c>
      <c r="F34" s="1" t="s">
        <v>91</v>
      </c>
      <c r="G34" s="1" t="s">
        <v>55</v>
      </c>
      <c r="H34" s="1" t="s">
        <v>56</v>
      </c>
      <c r="I34" s="2">
        <v>160.41640597200001</v>
      </c>
      <c r="J34" s="2">
        <v>39.770000000000003</v>
      </c>
      <c r="K34" s="2">
        <f t="shared" si="0"/>
        <v>18.770000000000003</v>
      </c>
      <c r="L34" s="2">
        <f t="shared" si="1"/>
        <v>0</v>
      </c>
      <c r="P34" s="6">
        <v>1.84</v>
      </c>
      <c r="Q34" s="5">
        <v>3197.557499999999</v>
      </c>
      <c r="R34" s="7">
        <v>16.920000000000002</v>
      </c>
      <c r="S34" s="5">
        <v>21771.123749999999</v>
      </c>
      <c r="Z34" s="9">
        <v>0.01</v>
      </c>
      <c r="AA34" s="5">
        <v>1.5632999999999999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24970.244549999999</v>
      </c>
      <c r="AT34" s="5">
        <f t="shared" si="6"/>
        <v>24956.011510606499</v>
      </c>
      <c r="AU34" s="11">
        <f t="shared" si="7"/>
        <v>1.5165667799469449</v>
      </c>
      <c r="AV34" s="5">
        <f t="shared" si="8"/>
        <v>1516.566779946945</v>
      </c>
    </row>
    <row r="35" spans="1:48" x14ac:dyDescent="0.3">
      <c r="A35" s="1" t="s">
        <v>107</v>
      </c>
      <c r="B35" s="1" t="s">
        <v>108</v>
      </c>
      <c r="C35" s="1" t="s">
        <v>109</v>
      </c>
      <c r="D35" s="1" t="s">
        <v>52</v>
      </c>
      <c r="E35" s="1" t="s">
        <v>66</v>
      </c>
      <c r="F35" s="1" t="s">
        <v>91</v>
      </c>
      <c r="G35" s="1" t="s">
        <v>55</v>
      </c>
      <c r="H35" s="1" t="s">
        <v>56</v>
      </c>
      <c r="I35" s="2">
        <v>160.41640597200001</v>
      </c>
      <c r="J35" s="2">
        <v>40.15</v>
      </c>
      <c r="K35" s="2">
        <f t="shared" ref="K35:K57" si="9">SUM(N35,P35,R35,T35,V35,X35,Z35,AB35,AE35,AG35,AI35)</f>
        <v>38.169999999999987</v>
      </c>
      <c r="L35" s="2">
        <f t="shared" ref="L35:L57" si="10">SUM(M35,AD35,AK35,AM35,AO35,AQ35,AR35)</f>
        <v>1.83</v>
      </c>
      <c r="N35" s="4">
        <v>2.2599999999999998</v>
      </c>
      <c r="O35" s="5">
        <v>4386.66</v>
      </c>
      <c r="P35" s="6">
        <v>34.239999999999988</v>
      </c>
      <c r="Q35" s="5">
        <v>60611.872499999998</v>
      </c>
      <c r="R35" s="7">
        <v>1.67</v>
      </c>
      <c r="S35" s="5">
        <v>2175.5925000000002</v>
      </c>
      <c r="AL35" s="5" t="str">
        <f t="shared" ref="AL35:AL51" si="11">IF(AK35&gt;0,AK35*$AL$1,"")</f>
        <v/>
      </c>
      <c r="AM35" s="3">
        <v>0.73</v>
      </c>
      <c r="AN35" s="5">
        <f t="shared" ref="AN35:AN51" si="12">IF(AM35&gt;0,AM35*$AN$1,"")</f>
        <v>4018.65</v>
      </c>
      <c r="AP35" s="5" t="str">
        <f t="shared" ref="AP35:AP51" si="13">IF(AO35&gt;0,AO35*$AP$1,"")</f>
        <v/>
      </c>
      <c r="AQ35" s="2">
        <v>1.1000000000000001</v>
      </c>
      <c r="AS35" s="5">
        <f t="shared" ref="AS35:AS57" si="14">SUM(O35,Q35,S35,U35,W35,Y35,AA35,AC35,AF35,AH35,AJ35)</f>
        <v>67174.125</v>
      </c>
      <c r="AT35" s="5">
        <f t="shared" si="6"/>
        <v>67135.835748749989</v>
      </c>
      <c r="AU35" s="11">
        <f t="shared" si="7"/>
        <v>4.0798177303795597</v>
      </c>
      <c r="AV35" s="5">
        <f t="shared" ref="AV35:AV51" si="15">(AU35/100)*$AV$1</f>
        <v>4079.8177303795596</v>
      </c>
    </row>
    <row r="36" spans="1:48" x14ac:dyDescent="0.3">
      <c r="A36" s="1" t="s">
        <v>107</v>
      </c>
      <c r="B36" s="1" t="s">
        <v>108</v>
      </c>
      <c r="C36" s="1" t="s">
        <v>109</v>
      </c>
      <c r="D36" s="1" t="s">
        <v>52</v>
      </c>
      <c r="E36" s="1" t="s">
        <v>67</v>
      </c>
      <c r="F36" s="1" t="s">
        <v>91</v>
      </c>
      <c r="G36" s="1" t="s">
        <v>55</v>
      </c>
      <c r="H36" s="1" t="s">
        <v>56</v>
      </c>
      <c r="I36" s="2">
        <v>160.41640597200001</v>
      </c>
      <c r="J36" s="2">
        <v>38.020000000000003</v>
      </c>
      <c r="K36" s="2">
        <f t="shared" si="9"/>
        <v>35.15</v>
      </c>
      <c r="L36" s="2">
        <f t="shared" si="10"/>
        <v>0.47</v>
      </c>
      <c r="P36" s="6">
        <v>4.6900000000000004</v>
      </c>
      <c r="Q36" s="5">
        <v>8308.3350000000009</v>
      </c>
      <c r="R36" s="7">
        <v>30.15</v>
      </c>
      <c r="S36" s="5">
        <v>40044.363749999997</v>
      </c>
      <c r="T36" s="8">
        <v>0.31</v>
      </c>
      <c r="U36" s="5">
        <v>121.15575</v>
      </c>
      <c r="AL36" s="5" t="str">
        <f t="shared" si="11"/>
        <v/>
      </c>
      <c r="AM36" s="3">
        <v>0.21</v>
      </c>
      <c r="AN36" s="5">
        <f t="shared" si="12"/>
        <v>1156.05</v>
      </c>
      <c r="AP36" s="5" t="str">
        <f t="shared" si="13"/>
        <v/>
      </c>
      <c r="AQ36" s="2">
        <v>0.26</v>
      </c>
      <c r="AS36" s="5">
        <f t="shared" si="14"/>
        <v>48473.854499999994</v>
      </c>
      <c r="AT36" s="5">
        <f t="shared" si="6"/>
        <v>48446.224402934997</v>
      </c>
      <c r="AU36" s="11">
        <f t="shared" si="7"/>
        <v>2.9440575675371878</v>
      </c>
      <c r="AV36" s="5">
        <f t="shared" si="15"/>
        <v>2944.0575675371879</v>
      </c>
    </row>
    <row r="37" spans="1:48" x14ac:dyDescent="0.3">
      <c r="A37" s="1" t="s">
        <v>107</v>
      </c>
      <c r="B37" s="1" t="s">
        <v>108</v>
      </c>
      <c r="C37" s="1" t="s">
        <v>109</v>
      </c>
      <c r="D37" s="1" t="s">
        <v>52</v>
      </c>
      <c r="E37" s="1" t="s">
        <v>68</v>
      </c>
      <c r="F37" s="1" t="s">
        <v>91</v>
      </c>
      <c r="G37" s="1" t="s">
        <v>55</v>
      </c>
      <c r="H37" s="1" t="s">
        <v>56</v>
      </c>
      <c r="I37" s="2">
        <v>160.41640597200001</v>
      </c>
      <c r="J37" s="2">
        <v>37.520000000000003</v>
      </c>
      <c r="K37" s="2">
        <f t="shared" si="9"/>
        <v>9.3600000000000012</v>
      </c>
      <c r="L37" s="2">
        <f t="shared" si="10"/>
        <v>0</v>
      </c>
      <c r="R37" s="7">
        <v>8.51</v>
      </c>
      <c r="S37" s="5">
        <v>11086.4025</v>
      </c>
      <c r="Z37" s="9">
        <v>0.63</v>
      </c>
      <c r="AA37" s="5">
        <v>98.487899999999996</v>
      </c>
      <c r="AB37" s="10">
        <v>0.22</v>
      </c>
      <c r="AC37" s="5">
        <v>30.954000000000001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14"/>
        <v>11215.8444</v>
      </c>
      <c r="AT37" s="5">
        <f t="shared" si="6"/>
        <v>11209.451368692</v>
      </c>
      <c r="AU37" s="11">
        <f t="shared" si="7"/>
        <v>0.68119385022578705</v>
      </c>
      <c r="AV37" s="5">
        <f t="shared" si="15"/>
        <v>681.19385022578706</v>
      </c>
    </row>
    <row r="38" spans="1:48" x14ac:dyDescent="0.3">
      <c r="A38" s="1" t="s">
        <v>111</v>
      </c>
      <c r="B38" s="1" t="s">
        <v>112</v>
      </c>
      <c r="C38" s="1" t="s">
        <v>113</v>
      </c>
      <c r="D38" s="1" t="s">
        <v>101</v>
      </c>
      <c r="E38" s="1" t="s">
        <v>65</v>
      </c>
      <c r="F38" s="1" t="s">
        <v>114</v>
      </c>
      <c r="G38" s="1" t="s">
        <v>55</v>
      </c>
      <c r="H38" s="1" t="s">
        <v>115</v>
      </c>
      <c r="I38" s="2">
        <v>78.890022558300004</v>
      </c>
      <c r="J38" s="2">
        <v>19.29</v>
      </c>
      <c r="K38" s="2">
        <f t="shared" si="9"/>
        <v>17.18</v>
      </c>
      <c r="L38" s="2">
        <f t="shared" si="10"/>
        <v>0</v>
      </c>
      <c r="R38" s="7">
        <v>9.74</v>
      </c>
      <c r="S38" s="5">
        <v>14803.5825</v>
      </c>
      <c r="T38" s="8">
        <v>7.44</v>
      </c>
      <c r="U38" s="5">
        <v>3392.3609999999999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14"/>
        <v>18195.943500000001</v>
      </c>
      <c r="AT38" s="5">
        <f t="shared" si="6"/>
        <v>18185.571812205002</v>
      </c>
      <c r="AU38" s="11">
        <f t="shared" si="7"/>
        <v>1.1051298831549308</v>
      </c>
      <c r="AV38" s="5">
        <f t="shared" si="15"/>
        <v>1105.1298831549309</v>
      </c>
    </row>
    <row r="39" spans="1:48" x14ac:dyDescent="0.3">
      <c r="A39" s="1" t="s">
        <v>111</v>
      </c>
      <c r="B39" s="1" t="s">
        <v>112</v>
      </c>
      <c r="C39" s="1" t="s">
        <v>113</v>
      </c>
      <c r="D39" s="1" t="s">
        <v>101</v>
      </c>
      <c r="E39" s="1" t="s">
        <v>66</v>
      </c>
      <c r="F39" s="1" t="s">
        <v>114</v>
      </c>
      <c r="G39" s="1" t="s">
        <v>55</v>
      </c>
      <c r="H39" s="1" t="s">
        <v>115</v>
      </c>
      <c r="I39" s="2">
        <v>78.890022558300004</v>
      </c>
      <c r="J39" s="2">
        <v>2</v>
      </c>
      <c r="K39" s="2">
        <f t="shared" si="9"/>
        <v>0.68</v>
      </c>
      <c r="L39" s="2">
        <f t="shared" si="10"/>
        <v>0</v>
      </c>
      <c r="T39" s="8">
        <v>0.68</v>
      </c>
      <c r="U39" s="5">
        <v>310.05450000000002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S39" s="5">
        <f t="shared" si="14"/>
        <v>310.05450000000002</v>
      </c>
      <c r="AT39" s="5">
        <f t="shared" si="6"/>
        <v>309.87776893500001</v>
      </c>
      <c r="AU39" s="11">
        <f t="shared" si="7"/>
        <v>1.8831147357467916E-2</v>
      </c>
      <c r="AV39" s="5">
        <f t="shared" si="15"/>
        <v>18.831147357467916</v>
      </c>
    </row>
    <row r="40" spans="1:48" x14ac:dyDescent="0.3">
      <c r="A40" s="1" t="s">
        <v>111</v>
      </c>
      <c r="B40" s="1" t="s">
        <v>112</v>
      </c>
      <c r="C40" s="1" t="s">
        <v>113</v>
      </c>
      <c r="D40" s="1" t="s">
        <v>101</v>
      </c>
      <c r="E40" s="1" t="s">
        <v>67</v>
      </c>
      <c r="F40" s="1" t="s">
        <v>114</v>
      </c>
      <c r="G40" s="1" t="s">
        <v>55</v>
      </c>
      <c r="H40" s="1" t="s">
        <v>115</v>
      </c>
      <c r="I40" s="2">
        <v>78.890022558300004</v>
      </c>
      <c r="J40" s="2">
        <v>14.64</v>
      </c>
      <c r="K40" s="2">
        <f t="shared" si="9"/>
        <v>10.53</v>
      </c>
      <c r="L40" s="2">
        <f t="shared" si="10"/>
        <v>0</v>
      </c>
      <c r="T40" s="8">
        <v>10.53</v>
      </c>
      <c r="U40" s="5">
        <v>4801.2851250000003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14"/>
        <v>4801.2851250000003</v>
      </c>
      <c r="AT40" s="5">
        <f t="shared" si="6"/>
        <v>4798.5483924787504</v>
      </c>
      <c r="AU40" s="11">
        <f t="shared" si="7"/>
        <v>0.29160585540314288</v>
      </c>
      <c r="AV40" s="5">
        <f t="shared" si="15"/>
        <v>291.60585540314287</v>
      </c>
    </row>
    <row r="41" spans="1:48" x14ac:dyDescent="0.3">
      <c r="A41" s="1" t="s">
        <v>111</v>
      </c>
      <c r="B41" s="1" t="s">
        <v>112</v>
      </c>
      <c r="C41" s="1" t="s">
        <v>113</v>
      </c>
      <c r="D41" s="1" t="s">
        <v>101</v>
      </c>
      <c r="E41" s="1" t="s">
        <v>68</v>
      </c>
      <c r="F41" s="1" t="s">
        <v>114</v>
      </c>
      <c r="G41" s="1" t="s">
        <v>55</v>
      </c>
      <c r="H41" s="1" t="s">
        <v>115</v>
      </c>
      <c r="I41" s="2">
        <v>78.890022558300004</v>
      </c>
      <c r="J41" s="2">
        <v>41.55</v>
      </c>
      <c r="K41" s="2">
        <f t="shared" si="9"/>
        <v>40</v>
      </c>
      <c r="L41" s="2">
        <f t="shared" si="10"/>
        <v>0</v>
      </c>
      <c r="P41" s="6">
        <v>8.0500000000000007</v>
      </c>
      <c r="Q41" s="5">
        <v>16637.337500000001</v>
      </c>
      <c r="R41" s="7">
        <v>14.87</v>
      </c>
      <c r="S41" s="5">
        <v>22600.541249999998</v>
      </c>
      <c r="T41" s="8">
        <v>17.079999999999998</v>
      </c>
      <c r="U41" s="5">
        <v>7787.8395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14"/>
        <v>47025.718250000005</v>
      </c>
      <c r="AT41" s="5">
        <f t="shared" si="6"/>
        <v>46998.913590597505</v>
      </c>
      <c r="AU41" s="11">
        <f t="shared" si="7"/>
        <v>2.8561050717100325</v>
      </c>
      <c r="AV41" s="5">
        <f t="shared" si="15"/>
        <v>2856.1050717100325</v>
      </c>
    </row>
    <row r="42" spans="1:48" x14ac:dyDescent="0.3">
      <c r="A42" s="1" t="s">
        <v>116</v>
      </c>
      <c r="B42" s="1" t="s">
        <v>117</v>
      </c>
      <c r="C42" s="1" t="s">
        <v>118</v>
      </c>
      <c r="D42" s="1" t="s">
        <v>132</v>
      </c>
      <c r="E42" s="1" t="s">
        <v>65</v>
      </c>
      <c r="F42" s="1" t="s">
        <v>114</v>
      </c>
      <c r="G42" s="1" t="s">
        <v>55</v>
      </c>
      <c r="H42" s="1" t="s">
        <v>115</v>
      </c>
      <c r="I42" s="2">
        <v>85.289761167400002</v>
      </c>
      <c r="J42" s="2">
        <v>22.22</v>
      </c>
      <c r="K42" s="2">
        <f t="shared" si="9"/>
        <v>0</v>
      </c>
      <c r="L42" s="2">
        <f t="shared" si="10"/>
        <v>2.65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R42" s="2">
        <v>2.65</v>
      </c>
      <c r="AS42" s="5">
        <f t="shared" si="14"/>
        <v>0</v>
      </c>
      <c r="AT42" s="5">
        <f t="shared" si="6"/>
        <v>0</v>
      </c>
      <c r="AU42" s="11">
        <f t="shared" si="7"/>
        <v>0</v>
      </c>
      <c r="AV42" s="5">
        <f t="shared" si="15"/>
        <v>0</v>
      </c>
    </row>
    <row r="43" spans="1:48" x14ac:dyDescent="0.3">
      <c r="A43" s="1" t="s">
        <v>116</v>
      </c>
      <c r="B43" s="1" t="s">
        <v>117</v>
      </c>
      <c r="C43" s="1" t="s">
        <v>118</v>
      </c>
      <c r="D43" s="1" t="s">
        <v>132</v>
      </c>
      <c r="E43" s="1" t="s">
        <v>66</v>
      </c>
      <c r="F43" s="1" t="s">
        <v>114</v>
      </c>
      <c r="G43" s="1" t="s">
        <v>55</v>
      </c>
      <c r="H43" s="1" t="s">
        <v>115</v>
      </c>
      <c r="I43" s="2">
        <v>85.289761167400002</v>
      </c>
      <c r="J43" s="2">
        <v>38.119999999999997</v>
      </c>
      <c r="K43" s="2">
        <f t="shared" si="9"/>
        <v>0</v>
      </c>
      <c r="L43" s="2">
        <f t="shared" si="10"/>
        <v>0.24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R43" s="2">
        <v>0.24</v>
      </c>
      <c r="AS43" s="5">
        <f t="shared" si="14"/>
        <v>0</v>
      </c>
      <c r="AT43" s="5">
        <f t="shared" si="6"/>
        <v>0</v>
      </c>
      <c r="AU43" s="11">
        <f t="shared" si="7"/>
        <v>0</v>
      </c>
      <c r="AV43" s="5">
        <f t="shared" si="15"/>
        <v>0</v>
      </c>
    </row>
    <row r="44" spans="1:48" x14ac:dyDescent="0.3">
      <c r="A44" s="1" t="s">
        <v>116</v>
      </c>
      <c r="B44" s="1" t="s">
        <v>117</v>
      </c>
      <c r="C44" s="1" t="s">
        <v>118</v>
      </c>
      <c r="D44" s="1" t="s">
        <v>132</v>
      </c>
      <c r="E44" s="1" t="s">
        <v>67</v>
      </c>
      <c r="F44" s="1" t="s">
        <v>114</v>
      </c>
      <c r="G44" s="1" t="s">
        <v>55</v>
      </c>
      <c r="H44" s="1" t="s">
        <v>115</v>
      </c>
      <c r="I44" s="2">
        <v>85.289761167400002</v>
      </c>
      <c r="J44" s="2">
        <v>24.35</v>
      </c>
      <c r="K44" s="2">
        <f t="shared" si="9"/>
        <v>0</v>
      </c>
      <c r="L44" s="2">
        <f t="shared" si="10"/>
        <v>0.09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R44" s="2">
        <v>0.09</v>
      </c>
      <c r="AS44" s="5">
        <f t="shared" si="14"/>
        <v>0</v>
      </c>
      <c r="AT44" s="5">
        <f t="shared" si="6"/>
        <v>0</v>
      </c>
      <c r="AU44" s="11">
        <f t="shared" si="7"/>
        <v>0</v>
      </c>
      <c r="AV44" s="5">
        <f t="shared" si="15"/>
        <v>0</v>
      </c>
    </row>
    <row r="45" spans="1:48" x14ac:dyDescent="0.3">
      <c r="A45" s="1" t="s">
        <v>119</v>
      </c>
      <c r="B45" s="1" t="s">
        <v>70</v>
      </c>
      <c r="C45" s="1" t="s">
        <v>71</v>
      </c>
      <c r="D45" s="1" t="s">
        <v>72</v>
      </c>
      <c r="E45" s="1" t="s">
        <v>65</v>
      </c>
      <c r="F45" s="1" t="s">
        <v>120</v>
      </c>
      <c r="G45" s="1" t="s">
        <v>55</v>
      </c>
      <c r="H45" s="1" t="s">
        <v>115</v>
      </c>
      <c r="I45" s="2">
        <v>445.82221380599998</v>
      </c>
      <c r="J45" s="2">
        <v>41.9</v>
      </c>
      <c r="K45" s="2">
        <f t="shared" si="9"/>
        <v>25.529999999999998</v>
      </c>
      <c r="L45" s="2">
        <f t="shared" si="10"/>
        <v>0</v>
      </c>
      <c r="P45" s="6">
        <v>6.75</v>
      </c>
      <c r="Q45" s="5">
        <v>13732.077499999999</v>
      </c>
      <c r="R45" s="7">
        <v>18.649999999999999</v>
      </c>
      <c r="S45" s="5">
        <v>26165.733749999999</v>
      </c>
      <c r="T45" s="8">
        <v>0.13</v>
      </c>
      <c r="U45" s="5">
        <v>58.623750000000001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14"/>
        <v>39956.434999999998</v>
      </c>
      <c r="AT45" s="5">
        <f t="shared" si="6"/>
        <v>39933.659832049998</v>
      </c>
      <c r="AU45" s="11">
        <f t="shared" si="7"/>
        <v>2.4267524430836787</v>
      </c>
      <c r="AV45" s="5">
        <f t="shared" si="15"/>
        <v>2426.7524430836784</v>
      </c>
    </row>
    <row r="46" spans="1:48" x14ac:dyDescent="0.3">
      <c r="A46" s="1" t="s">
        <v>119</v>
      </c>
      <c r="B46" s="1" t="s">
        <v>70</v>
      </c>
      <c r="C46" s="1" t="s">
        <v>71</v>
      </c>
      <c r="D46" s="1" t="s">
        <v>72</v>
      </c>
      <c r="E46" s="1" t="s">
        <v>66</v>
      </c>
      <c r="F46" s="1" t="s">
        <v>120</v>
      </c>
      <c r="G46" s="1" t="s">
        <v>55</v>
      </c>
      <c r="H46" s="1" t="s">
        <v>115</v>
      </c>
      <c r="I46" s="2">
        <v>445.82221380599998</v>
      </c>
      <c r="J46" s="2">
        <v>39.5</v>
      </c>
      <c r="K46" s="2">
        <f t="shared" si="9"/>
        <v>0.18</v>
      </c>
      <c r="L46" s="2">
        <f t="shared" si="10"/>
        <v>0</v>
      </c>
      <c r="R46" s="7">
        <v>0.18</v>
      </c>
      <c r="S46" s="5">
        <v>234.495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14"/>
        <v>234.495</v>
      </c>
      <c r="AT46" s="5">
        <f t="shared" si="6"/>
        <v>234.36133784999998</v>
      </c>
      <c r="AU46" s="11">
        <f t="shared" si="7"/>
        <v>1.4242044219933716E-2</v>
      </c>
      <c r="AV46" s="5">
        <f t="shared" si="15"/>
        <v>14.242044219933716</v>
      </c>
    </row>
    <row r="47" spans="1:48" x14ac:dyDescent="0.3">
      <c r="A47" s="1" t="s">
        <v>119</v>
      </c>
      <c r="B47" s="1" t="s">
        <v>70</v>
      </c>
      <c r="C47" s="1" t="s">
        <v>71</v>
      </c>
      <c r="D47" s="1" t="s">
        <v>72</v>
      </c>
      <c r="E47" s="1" t="s">
        <v>68</v>
      </c>
      <c r="F47" s="1" t="s">
        <v>120</v>
      </c>
      <c r="G47" s="1" t="s">
        <v>55</v>
      </c>
      <c r="H47" s="1" t="s">
        <v>115</v>
      </c>
      <c r="I47" s="2">
        <v>445.82221380599998</v>
      </c>
      <c r="J47" s="2">
        <v>39.57</v>
      </c>
      <c r="K47" s="2">
        <f t="shared" si="9"/>
        <v>2.7</v>
      </c>
      <c r="L47" s="2">
        <f t="shared" si="10"/>
        <v>0</v>
      </c>
      <c r="P47" s="6">
        <v>0.35</v>
      </c>
      <c r="Q47" s="5">
        <v>723.36249999999995</v>
      </c>
      <c r="R47" s="7">
        <v>2.35</v>
      </c>
      <c r="S47" s="5">
        <v>3571.7062500000002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14"/>
        <v>4295.0687500000004</v>
      </c>
      <c r="AT47" s="5">
        <f t="shared" si="6"/>
        <v>4292.6205608125001</v>
      </c>
      <c r="AU47" s="11">
        <f t="shared" si="7"/>
        <v>0.26086082460246673</v>
      </c>
      <c r="AV47" s="5">
        <f t="shared" si="15"/>
        <v>260.86082460246672</v>
      </c>
    </row>
    <row r="48" spans="1:48" x14ac:dyDescent="0.3">
      <c r="A48" s="1" t="s">
        <v>119</v>
      </c>
      <c r="B48" s="1" t="s">
        <v>70</v>
      </c>
      <c r="C48" s="1" t="s">
        <v>71</v>
      </c>
      <c r="D48" s="1" t="s">
        <v>72</v>
      </c>
      <c r="E48" s="1" t="s">
        <v>90</v>
      </c>
      <c r="F48" s="1" t="s">
        <v>120</v>
      </c>
      <c r="G48" s="1" t="s">
        <v>55</v>
      </c>
      <c r="H48" s="1" t="s">
        <v>115</v>
      </c>
      <c r="I48" s="2">
        <v>445.82221380599998</v>
      </c>
      <c r="J48" s="2">
        <v>41.31</v>
      </c>
      <c r="K48" s="2">
        <f t="shared" si="9"/>
        <v>39.989999999999995</v>
      </c>
      <c r="L48" s="2">
        <f t="shared" si="10"/>
        <v>0</v>
      </c>
      <c r="P48" s="6">
        <v>22.05</v>
      </c>
      <c r="Q48" s="5">
        <v>41523.96</v>
      </c>
      <c r="R48" s="7">
        <v>16.829999999999998</v>
      </c>
      <c r="S48" s="5">
        <v>22609.22625</v>
      </c>
      <c r="T48" s="8">
        <v>1.1100000000000001</v>
      </c>
      <c r="U48" s="5">
        <v>433.81575000000009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14"/>
        <v>64567.002</v>
      </c>
      <c r="AT48" s="5">
        <f t="shared" si="6"/>
        <v>64530.198808859997</v>
      </c>
      <c r="AU48" s="11">
        <f t="shared" si="7"/>
        <v>3.9214742217639982</v>
      </c>
      <c r="AV48" s="5">
        <f t="shared" si="15"/>
        <v>3921.4742217639978</v>
      </c>
    </row>
    <row r="49" spans="1:48" x14ac:dyDescent="0.3">
      <c r="A49" s="1" t="s">
        <v>119</v>
      </c>
      <c r="B49" s="1" t="s">
        <v>70</v>
      </c>
      <c r="C49" s="1" t="s">
        <v>71</v>
      </c>
      <c r="D49" s="1" t="s">
        <v>72</v>
      </c>
      <c r="E49" s="1" t="s">
        <v>92</v>
      </c>
      <c r="F49" s="1" t="s">
        <v>120</v>
      </c>
      <c r="G49" s="1" t="s">
        <v>55</v>
      </c>
      <c r="H49" s="1" t="s">
        <v>115</v>
      </c>
      <c r="I49" s="2">
        <v>445.82221380599998</v>
      </c>
      <c r="J49" s="2">
        <v>38.86</v>
      </c>
      <c r="K49" s="2">
        <f t="shared" si="9"/>
        <v>4.21</v>
      </c>
      <c r="L49" s="2">
        <f t="shared" si="10"/>
        <v>0</v>
      </c>
      <c r="R49" s="7">
        <v>1.86</v>
      </c>
      <c r="S49" s="5">
        <v>2423.1149999999998</v>
      </c>
      <c r="T49" s="8">
        <v>2.35</v>
      </c>
      <c r="U49" s="5">
        <v>918.43875000000014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S49" s="5">
        <f t="shared" si="14"/>
        <v>3341.55375</v>
      </c>
      <c r="AT49" s="5">
        <f t="shared" si="6"/>
        <v>3339.6490643624998</v>
      </c>
      <c r="AU49" s="11">
        <f t="shared" si="7"/>
        <v>0.20294913013405544</v>
      </c>
      <c r="AV49" s="5">
        <f t="shared" si="15"/>
        <v>202.94913013405545</v>
      </c>
    </row>
    <row r="50" spans="1:48" x14ac:dyDescent="0.3">
      <c r="A50" s="1" t="s">
        <v>119</v>
      </c>
      <c r="B50" s="1" t="s">
        <v>70</v>
      </c>
      <c r="C50" s="1" t="s">
        <v>71</v>
      </c>
      <c r="D50" s="1" t="s">
        <v>72</v>
      </c>
      <c r="E50" s="1" t="s">
        <v>63</v>
      </c>
      <c r="F50" s="1" t="s">
        <v>120</v>
      </c>
      <c r="G50" s="1" t="s">
        <v>55</v>
      </c>
      <c r="H50" s="1" t="s">
        <v>115</v>
      </c>
      <c r="I50" s="2">
        <v>445.82221380599998</v>
      </c>
      <c r="J50" s="2">
        <v>39.840000000000003</v>
      </c>
      <c r="K50" s="2">
        <f t="shared" si="9"/>
        <v>7.91</v>
      </c>
      <c r="L50" s="2">
        <f t="shared" si="10"/>
        <v>0</v>
      </c>
      <c r="R50" s="7">
        <v>5.24</v>
      </c>
      <c r="S50" s="5">
        <v>6826.41</v>
      </c>
      <c r="T50" s="8">
        <v>2.67</v>
      </c>
      <c r="U50" s="5">
        <v>1043.5027500000001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14"/>
        <v>7869.9127499999995</v>
      </c>
      <c r="AT50" s="5">
        <f t="shared" si="6"/>
        <v>7865.4268997324989</v>
      </c>
      <c r="AU50" s="11">
        <f t="shared" si="7"/>
        <v>0.47797882851455314</v>
      </c>
      <c r="AV50" s="5">
        <f t="shared" si="15"/>
        <v>477.97882851455313</v>
      </c>
    </row>
    <row r="51" spans="1:48" x14ac:dyDescent="0.3">
      <c r="A51" s="1" t="s">
        <v>119</v>
      </c>
      <c r="B51" s="1" t="s">
        <v>70</v>
      </c>
      <c r="C51" s="1" t="s">
        <v>71</v>
      </c>
      <c r="D51" s="1" t="s">
        <v>72</v>
      </c>
      <c r="E51" s="1" t="s">
        <v>62</v>
      </c>
      <c r="F51" s="1" t="s">
        <v>120</v>
      </c>
      <c r="G51" s="1" t="s">
        <v>55</v>
      </c>
      <c r="H51" s="1" t="s">
        <v>115</v>
      </c>
      <c r="I51" s="2">
        <v>445.82221380599998</v>
      </c>
      <c r="J51" s="2">
        <v>42.25</v>
      </c>
      <c r="K51" s="2">
        <f t="shared" si="9"/>
        <v>42.25</v>
      </c>
      <c r="L51" s="2">
        <f t="shared" si="10"/>
        <v>0</v>
      </c>
      <c r="P51" s="6">
        <v>20.43</v>
      </c>
      <c r="Q51" s="5">
        <v>39477.877500000002</v>
      </c>
      <c r="R51" s="7">
        <v>20.73</v>
      </c>
      <c r="S51" s="5">
        <v>28808.145</v>
      </c>
      <c r="T51" s="8">
        <v>1.0900000000000001</v>
      </c>
      <c r="U51" s="5">
        <v>456.61387500000001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14"/>
        <v>68742.636375000002</v>
      </c>
      <c r="AT51" s="5">
        <f t="shared" si="6"/>
        <v>68703.453072266246</v>
      </c>
      <c r="AU51" s="11">
        <f t="shared" si="7"/>
        <v>4.1750812044929484</v>
      </c>
      <c r="AV51" s="5">
        <f t="shared" si="15"/>
        <v>4175.081204492948</v>
      </c>
    </row>
    <row r="52" spans="1:48" x14ac:dyDescent="0.3">
      <c r="B52" s="29" t="s">
        <v>124</v>
      </c>
      <c r="AT52" s="5">
        <f t="shared" si="6"/>
        <v>0</v>
      </c>
      <c r="AU52" s="11">
        <f t="shared" si="7"/>
        <v>0</v>
      </c>
    </row>
    <row r="53" spans="1:48" x14ac:dyDescent="0.3">
      <c r="B53" s="1" t="s">
        <v>122</v>
      </c>
      <c r="C53" s="1" t="s">
        <v>127</v>
      </c>
      <c r="D53" s="1" t="s">
        <v>128</v>
      </c>
      <c r="K53" s="2">
        <f>SUM(N53,P53,R53,T53,V53,X53,Z53,AB53,AE53,AG53,AI53)</f>
        <v>2.42</v>
      </c>
      <c r="L53" s="2">
        <f>SUM(M53,AD53,AK53,AM53,AO53,AQ53,AR53)</f>
        <v>0</v>
      </c>
      <c r="AG53" s="9">
        <v>2.42</v>
      </c>
      <c r="AH53" s="5">
        <v>4001.23</v>
      </c>
      <c r="AS53" s="5">
        <f>SUM(O53,Q53,S53,U53,W53,Y53,AA53,AC53,AF53,AH53,AJ53)</f>
        <v>4001.23</v>
      </c>
      <c r="AT53" s="5">
        <f t="shared" si="6"/>
        <v>3998.9492988999996</v>
      </c>
      <c r="AU53" s="11">
        <f t="shared" si="7"/>
        <v>0.24301454015704121</v>
      </c>
      <c r="AV53" s="5">
        <f>(AU53/100)*$AV$1</f>
        <v>243.01454015704121</v>
      </c>
    </row>
    <row r="54" spans="1:48" x14ac:dyDescent="0.3">
      <c r="B54" s="29" t="s">
        <v>125</v>
      </c>
      <c r="AT54" s="5">
        <f t="shared" si="6"/>
        <v>0</v>
      </c>
      <c r="AU54" s="11">
        <f t="shared" si="7"/>
        <v>0</v>
      </c>
    </row>
    <row r="55" spans="1:48" x14ac:dyDescent="0.3">
      <c r="B55" s="1" t="s">
        <v>121</v>
      </c>
      <c r="C55" s="1" t="s">
        <v>134</v>
      </c>
      <c r="D55" s="1" t="s">
        <v>72</v>
      </c>
      <c r="K55" s="2">
        <f>SUM(N55,P55,R55,T55,V55,X55,Z55,AB55,AE55,AG55,AI55)</f>
        <v>2.69</v>
      </c>
      <c r="L55" s="2">
        <f>SUM(M55,AD55,AK55,AM55,AO55,AQ55,AR55)</f>
        <v>0</v>
      </c>
      <c r="AG55" s="9">
        <v>2.69</v>
      </c>
      <c r="AH55" s="5">
        <v>4197.2700000000004</v>
      </c>
      <c r="AS55" s="5">
        <f>SUM(O55,Q55,S55,U55,W55,Y55,AA55,AC55,AF55,AH55,AJ55)</f>
        <v>4197.2700000000004</v>
      </c>
      <c r="AT55" s="5">
        <f t="shared" si="6"/>
        <v>4194.8775561000002</v>
      </c>
      <c r="AU55" s="11">
        <f t="shared" si="7"/>
        <v>0.25492102152711654</v>
      </c>
      <c r="AV55" s="5">
        <f>(AU55/100)*$AV$1</f>
        <v>254.92102152711655</v>
      </c>
    </row>
    <row r="56" spans="1:48" x14ac:dyDescent="0.3">
      <c r="B56" s="29" t="s">
        <v>126</v>
      </c>
      <c r="AT56" s="5">
        <f t="shared" si="6"/>
        <v>0</v>
      </c>
      <c r="AU56" s="11">
        <f t="shared" si="7"/>
        <v>0</v>
      </c>
    </row>
    <row r="57" spans="1:48" x14ac:dyDescent="0.3">
      <c r="B57" s="1" t="s">
        <v>121</v>
      </c>
      <c r="C57" s="1" t="s">
        <v>133</v>
      </c>
      <c r="D57" s="1" t="s">
        <v>89</v>
      </c>
      <c r="K57" s="2">
        <f t="shared" si="9"/>
        <v>7.56</v>
      </c>
      <c r="L57" s="2">
        <f t="shared" si="10"/>
        <v>0</v>
      </c>
      <c r="AG57" s="9">
        <v>7.56</v>
      </c>
      <c r="AH57" s="5">
        <v>12119.42</v>
      </c>
      <c r="AS57" s="5">
        <f t="shared" si="14"/>
        <v>12119.42</v>
      </c>
      <c r="AT57" s="5">
        <f t="shared" si="6"/>
        <v>12112.5119306</v>
      </c>
      <c r="AU57" s="11">
        <f t="shared" si="7"/>
        <v>0.73607247728074832</v>
      </c>
      <c r="AV57" s="5">
        <f t="shared" ref="AV57:AV60" si="16">(AU57/100)*$AV$1</f>
        <v>736.07247728074833</v>
      </c>
    </row>
    <row r="58" spans="1:48" x14ac:dyDescent="0.3">
      <c r="B58" s="1" t="s">
        <v>110</v>
      </c>
      <c r="C58" s="1" t="s">
        <v>133</v>
      </c>
      <c r="D58" s="1" t="s">
        <v>89</v>
      </c>
      <c r="K58" s="2">
        <f>SUM(N58,P58,R58,T58,V58,X58,Z58,AB58,AE58,AG58,AI58)</f>
        <v>3.87</v>
      </c>
      <c r="L58" s="2">
        <f>SUM(M58,AD58,AK58,AM58,AO58,AQ58,AR58)</f>
        <v>0</v>
      </c>
      <c r="AG58" s="9">
        <v>3.87</v>
      </c>
      <c r="AH58" s="5">
        <v>6398.66</v>
      </c>
      <c r="AS58" s="5">
        <f>SUM(O58,Q58,S58,U58,W58,Y58,AA58,AC58,AF58,AH58,AJ58)</f>
        <v>6398.66</v>
      </c>
      <c r="AT58" s="5">
        <f>$AS$61*(AU58/100)</f>
        <v>6395.0127637999985</v>
      </c>
      <c r="AU58" s="11">
        <f>(AS58/$AS$61)*99.943</f>
        <v>0.38862235300676373</v>
      </c>
      <c r="AV58" s="5">
        <f t="shared" si="16"/>
        <v>388.62235300676372</v>
      </c>
    </row>
    <row r="59" spans="1:48" x14ac:dyDescent="0.3">
      <c r="B59" s="29" t="s">
        <v>129</v>
      </c>
    </row>
    <row r="60" spans="1:48" ht="15" thickBot="1" x14ac:dyDescent="0.35">
      <c r="B60" s="1" t="s">
        <v>130</v>
      </c>
      <c r="AT60" s="5">
        <f t="shared" ref="AT60" si="17">$AS$61*(AU60/100)</f>
        <v>937.96901983725002</v>
      </c>
      <c r="AU60" s="11">
        <v>5.7000000000000002E-2</v>
      </c>
      <c r="AV60" s="5">
        <f t="shared" si="16"/>
        <v>57</v>
      </c>
    </row>
    <row r="61" spans="1:48" ht="15" thickTop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>
        <f t="shared" ref="K61:AF61" si="18">SUM(K3:K57)</f>
        <v>1055.9099999999999</v>
      </c>
      <c r="L61" s="20">
        <f t="shared" si="18"/>
        <v>23.869999999999997</v>
      </c>
      <c r="M61" s="21">
        <f t="shared" si="18"/>
        <v>0</v>
      </c>
      <c r="N61" s="22">
        <f t="shared" si="18"/>
        <v>33.229999999999997</v>
      </c>
      <c r="O61" s="23">
        <f t="shared" si="18"/>
        <v>63066.324999999997</v>
      </c>
      <c r="P61" s="24">
        <f t="shared" si="18"/>
        <v>418.21000000000004</v>
      </c>
      <c r="Q61" s="23">
        <f t="shared" si="18"/>
        <v>818164.32250000001</v>
      </c>
      <c r="R61" s="25">
        <f t="shared" si="18"/>
        <v>475.04999999999995</v>
      </c>
      <c r="S61" s="23">
        <f t="shared" si="18"/>
        <v>695753.17875000008</v>
      </c>
      <c r="T61" s="26">
        <f t="shared" si="18"/>
        <v>78.16</v>
      </c>
      <c r="U61" s="23">
        <f t="shared" si="18"/>
        <v>35177.506875000006</v>
      </c>
      <c r="V61" s="20">
        <f t="shared" si="18"/>
        <v>0</v>
      </c>
      <c r="W61" s="23">
        <f t="shared" si="18"/>
        <v>0</v>
      </c>
      <c r="X61" s="20">
        <f t="shared" si="18"/>
        <v>0</v>
      </c>
      <c r="Y61" s="23">
        <f t="shared" si="18"/>
        <v>0</v>
      </c>
      <c r="Z61" s="27">
        <f t="shared" si="18"/>
        <v>25.630000000000003</v>
      </c>
      <c r="AA61" s="23">
        <f t="shared" si="18"/>
        <v>4608.0872999999992</v>
      </c>
      <c r="AB61" s="28">
        <f t="shared" si="18"/>
        <v>12.959999999999999</v>
      </c>
      <c r="AC61" s="23">
        <f t="shared" si="18"/>
        <v>2073.6835000000001</v>
      </c>
      <c r="AD61" s="20">
        <f t="shared" si="18"/>
        <v>0</v>
      </c>
      <c r="AE61" s="20">
        <f t="shared" si="18"/>
        <v>0</v>
      </c>
      <c r="AF61" s="23">
        <f t="shared" si="18"/>
        <v>0</v>
      </c>
      <c r="AG61" s="27">
        <f>SUM(AG3:AG58)</f>
        <v>16.54</v>
      </c>
      <c r="AH61" s="23">
        <f>SUM(AH3:AH58)</f>
        <v>26716.579999999998</v>
      </c>
      <c r="AI61" s="20">
        <f t="shared" ref="AI61:AR61" si="19">SUM(AI3:AI57)</f>
        <v>0</v>
      </c>
      <c r="AJ61" s="23">
        <f t="shared" si="19"/>
        <v>0</v>
      </c>
      <c r="AK61" s="21">
        <f t="shared" si="19"/>
        <v>0.19</v>
      </c>
      <c r="AL61" s="23">
        <f t="shared" si="19"/>
        <v>627.57000000000005</v>
      </c>
      <c r="AM61" s="21">
        <f t="shared" si="19"/>
        <v>7.4300000000000006</v>
      </c>
      <c r="AN61" s="23">
        <f t="shared" si="19"/>
        <v>40902.150000000009</v>
      </c>
      <c r="AO61" s="20">
        <f t="shared" si="19"/>
        <v>0</v>
      </c>
      <c r="AP61" s="23">
        <f t="shared" si="19"/>
        <v>0</v>
      </c>
      <c r="AQ61" s="20">
        <f t="shared" si="19"/>
        <v>13.27</v>
      </c>
      <c r="AR61" s="20">
        <f t="shared" si="19"/>
        <v>2.9799999999999995</v>
      </c>
      <c r="AS61" s="23">
        <f>SUM(AS3:AS60)</f>
        <v>1645559.683925</v>
      </c>
      <c r="AT61" s="23">
        <f>SUM(AT3:AT60)</f>
        <v>1645559.6839250003</v>
      </c>
      <c r="AU61" s="30">
        <f>SUM(AU3:AU60)</f>
        <v>99.999999999999957</v>
      </c>
      <c r="AV61" s="23">
        <f>SUM(AV3:AV58)</f>
        <v>99943.000000000029</v>
      </c>
    </row>
    <row r="64" spans="1:48" x14ac:dyDescent="0.3">
      <c r="B64" s="29" t="s">
        <v>123</v>
      </c>
      <c r="C64" s="1">
        <f>SUM(K61,L61)</f>
        <v>1079.7799999999997</v>
      </c>
    </row>
  </sheetData>
  <autoFilter ref="A2:AV61" xr:uid="{00000000-0001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CA373A-A814-4038-86F4-0605DD073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CF4255-487F-43AF-A3F9-56C5676740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 DeGier</cp:lastModifiedBy>
  <dcterms:created xsi:type="dcterms:W3CDTF">2023-07-31T18:55:54Z</dcterms:created>
  <dcterms:modified xsi:type="dcterms:W3CDTF">2023-10-26T16:07:37Z</dcterms:modified>
</cp:coreProperties>
</file>