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Murray County/Murray Group 4 - JDs/JD 28/"/>
    </mc:Choice>
  </mc:AlternateContent>
  <xr:revisionPtr revIDLastSave="1" documentId="8_{5A170D53-10B5-4D64-9C1F-BBAF80BC37BE}" xr6:coauthVersionLast="47" xr6:coauthVersionMax="47" xr10:uidLastSave="{E9E64A4A-9CA1-4182-B1E4-83107E9D35DF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Sheet1!$A$2:$AU$124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82" i="1" l="1"/>
  <c r="K82" i="1"/>
  <c r="K74" i="1"/>
  <c r="L74" i="1"/>
  <c r="AL74" i="1"/>
  <c r="AN74" i="1"/>
  <c r="AP74" i="1"/>
  <c r="AS74" i="1"/>
  <c r="K77" i="1"/>
  <c r="L77" i="1"/>
  <c r="AL77" i="1"/>
  <c r="AN77" i="1"/>
  <c r="AP77" i="1"/>
  <c r="AS77" i="1"/>
  <c r="BE124" i="1"/>
  <c r="BD124" i="1"/>
  <c r="BC124" i="1"/>
  <c r="BB124" i="1"/>
  <c r="BA124" i="1"/>
  <c r="AZ124" i="1"/>
  <c r="AY124" i="1"/>
  <c r="AX124" i="1"/>
  <c r="AW124" i="1"/>
  <c r="AV124" i="1"/>
  <c r="AR124" i="1"/>
  <c r="AQ124" i="1"/>
  <c r="AO124" i="1"/>
  <c r="AM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AS123" i="1"/>
  <c r="AP123" i="1"/>
  <c r="AN123" i="1"/>
  <c r="AL123" i="1"/>
  <c r="L123" i="1"/>
  <c r="K123" i="1"/>
  <c r="AS121" i="1"/>
  <c r="AP121" i="1"/>
  <c r="AN121" i="1"/>
  <c r="AL121" i="1"/>
  <c r="L121" i="1"/>
  <c r="K121" i="1"/>
  <c r="AS120" i="1"/>
  <c r="AP120" i="1"/>
  <c r="AN120" i="1"/>
  <c r="AL120" i="1"/>
  <c r="L120" i="1"/>
  <c r="K120" i="1"/>
  <c r="AS118" i="1"/>
  <c r="AP118" i="1"/>
  <c r="AN118" i="1"/>
  <c r="AL118" i="1"/>
  <c r="L118" i="1"/>
  <c r="K118" i="1"/>
  <c r="AS117" i="1"/>
  <c r="AP117" i="1"/>
  <c r="AN117" i="1"/>
  <c r="AL117" i="1"/>
  <c r="L117" i="1"/>
  <c r="K117" i="1"/>
  <c r="AS116" i="1"/>
  <c r="AP116" i="1"/>
  <c r="AN116" i="1"/>
  <c r="AL116" i="1"/>
  <c r="L116" i="1"/>
  <c r="K116" i="1"/>
  <c r="AS115" i="1"/>
  <c r="AP115" i="1"/>
  <c r="AN115" i="1"/>
  <c r="AL115" i="1"/>
  <c r="L115" i="1"/>
  <c r="K115" i="1"/>
  <c r="AS114" i="1"/>
  <c r="AP114" i="1"/>
  <c r="AN114" i="1"/>
  <c r="AL114" i="1"/>
  <c r="L114" i="1"/>
  <c r="K114" i="1"/>
  <c r="AS112" i="1"/>
  <c r="AP112" i="1"/>
  <c r="AN112" i="1"/>
  <c r="AL112" i="1"/>
  <c r="L112" i="1"/>
  <c r="K112" i="1"/>
  <c r="AS111" i="1"/>
  <c r="AP111" i="1"/>
  <c r="AN111" i="1"/>
  <c r="AL111" i="1"/>
  <c r="L111" i="1"/>
  <c r="K111" i="1"/>
  <c r="AS109" i="1"/>
  <c r="AP109" i="1"/>
  <c r="AN109" i="1"/>
  <c r="AL109" i="1"/>
  <c r="L109" i="1"/>
  <c r="K109" i="1"/>
  <c r="AS107" i="1"/>
  <c r="AP107" i="1"/>
  <c r="AN107" i="1"/>
  <c r="AL107" i="1"/>
  <c r="L107" i="1"/>
  <c r="K107" i="1"/>
  <c r="AS106" i="1"/>
  <c r="AP106" i="1"/>
  <c r="AN106" i="1"/>
  <c r="AL106" i="1"/>
  <c r="L106" i="1"/>
  <c r="K106" i="1"/>
  <c r="AS105" i="1"/>
  <c r="AP105" i="1"/>
  <c r="AN105" i="1"/>
  <c r="AL105" i="1"/>
  <c r="L105" i="1"/>
  <c r="K105" i="1"/>
  <c r="AS104" i="1"/>
  <c r="AP104" i="1"/>
  <c r="AN104" i="1"/>
  <c r="AL104" i="1"/>
  <c r="L104" i="1"/>
  <c r="K104" i="1"/>
  <c r="AS103" i="1"/>
  <c r="AP103" i="1"/>
  <c r="AN103" i="1"/>
  <c r="AL103" i="1"/>
  <c r="L103" i="1"/>
  <c r="K103" i="1"/>
  <c r="AS102" i="1"/>
  <c r="AP102" i="1"/>
  <c r="AN102" i="1"/>
  <c r="AL102" i="1"/>
  <c r="L102" i="1"/>
  <c r="K102" i="1"/>
  <c r="AS101" i="1"/>
  <c r="AP101" i="1"/>
  <c r="AN101" i="1"/>
  <c r="AL101" i="1"/>
  <c r="L101" i="1"/>
  <c r="K101" i="1"/>
  <c r="AS100" i="1"/>
  <c r="AP100" i="1"/>
  <c r="AN100" i="1"/>
  <c r="AL100" i="1"/>
  <c r="L100" i="1"/>
  <c r="K100" i="1"/>
  <c r="AS99" i="1"/>
  <c r="AP99" i="1"/>
  <c r="AL99" i="1"/>
  <c r="L99" i="1"/>
  <c r="K99" i="1"/>
  <c r="AS98" i="1"/>
  <c r="AP98" i="1"/>
  <c r="AN98" i="1"/>
  <c r="AL98" i="1"/>
  <c r="L98" i="1"/>
  <c r="K98" i="1"/>
  <c r="AS97" i="1"/>
  <c r="AP97" i="1"/>
  <c r="AN97" i="1"/>
  <c r="AL97" i="1"/>
  <c r="L97" i="1"/>
  <c r="K97" i="1"/>
  <c r="AS96" i="1"/>
  <c r="AP96" i="1"/>
  <c r="AN96" i="1"/>
  <c r="AL96" i="1"/>
  <c r="L96" i="1"/>
  <c r="K96" i="1"/>
  <c r="AS95" i="1"/>
  <c r="AP95" i="1"/>
  <c r="AN95" i="1"/>
  <c r="AL95" i="1"/>
  <c r="L95" i="1"/>
  <c r="K95" i="1"/>
  <c r="AS94" i="1"/>
  <c r="AP94" i="1"/>
  <c r="AN94" i="1"/>
  <c r="AL94" i="1"/>
  <c r="L94" i="1"/>
  <c r="K94" i="1"/>
  <c r="AS93" i="1"/>
  <c r="AP93" i="1"/>
  <c r="AN93" i="1"/>
  <c r="AL93" i="1"/>
  <c r="L93" i="1"/>
  <c r="K93" i="1"/>
  <c r="AS92" i="1"/>
  <c r="AP92" i="1"/>
  <c r="AN92" i="1"/>
  <c r="AL92" i="1"/>
  <c r="L92" i="1"/>
  <c r="K92" i="1"/>
  <c r="AS91" i="1"/>
  <c r="AP91" i="1"/>
  <c r="AN91" i="1"/>
  <c r="AL91" i="1"/>
  <c r="L91" i="1"/>
  <c r="K91" i="1"/>
  <c r="AS90" i="1"/>
  <c r="AP90" i="1"/>
  <c r="AN90" i="1"/>
  <c r="AL90" i="1"/>
  <c r="L90" i="1"/>
  <c r="K90" i="1"/>
  <c r="AS89" i="1"/>
  <c r="AP89" i="1"/>
  <c r="AN89" i="1"/>
  <c r="AL89" i="1"/>
  <c r="L89" i="1"/>
  <c r="K89" i="1"/>
  <c r="AS88" i="1"/>
  <c r="AP88" i="1"/>
  <c r="AN88" i="1"/>
  <c r="AL88" i="1"/>
  <c r="L88" i="1"/>
  <c r="K88" i="1"/>
  <c r="AS87" i="1"/>
  <c r="AP87" i="1"/>
  <c r="AN87" i="1"/>
  <c r="AL87" i="1"/>
  <c r="L87" i="1"/>
  <c r="K87" i="1"/>
  <c r="AS86" i="1"/>
  <c r="AP86" i="1"/>
  <c r="AN86" i="1"/>
  <c r="AL86" i="1"/>
  <c r="L86" i="1"/>
  <c r="K86" i="1"/>
  <c r="AS85" i="1"/>
  <c r="AP85" i="1"/>
  <c r="AN85" i="1"/>
  <c r="AL85" i="1"/>
  <c r="L85" i="1"/>
  <c r="K85" i="1"/>
  <c r="AS84" i="1"/>
  <c r="AP84" i="1"/>
  <c r="AN84" i="1"/>
  <c r="AL84" i="1"/>
  <c r="L84" i="1"/>
  <c r="K84" i="1"/>
  <c r="AS83" i="1"/>
  <c r="AP83" i="1"/>
  <c r="AN83" i="1"/>
  <c r="AL83" i="1"/>
  <c r="L83" i="1"/>
  <c r="K83" i="1"/>
  <c r="AP82" i="1"/>
  <c r="AN82" i="1"/>
  <c r="AL82" i="1"/>
  <c r="L82" i="1"/>
  <c r="AS81" i="1"/>
  <c r="AP81" i="1"/>
  <c r="AN81" i="1"/>
  <c r="AL81" i="1"/>
  <c r="L81" i="1"/>
  <c r="K81" i="1"/>
  <c r="AS80" i="1"/>
  <c r="AP80" i="1"/>
  <c r="AN80" i="1"/>
  <c r="AL80" i="1"/>
  <c r="L80" i="1"/>
  <c r="K80" i="1"/>
  <c r="AS79" i="1"/>
  <c r="AP79" i="1"/>
  <c r="AN79" i="1"/>
  <c r="AL79" i="1"/>
  <c r="L79" i="1"/>
  <c r="K79" i="1"/>
  <c r="AS78" i="1"/>
  <c r="AP78" i="1"/>
  <c r="AN78" i="1"/>
  <c r="AL78" i="1"/>
  <c r="L78" i="1"/>
  <c r="K78" i="1"/>
  <c r="AS76" i="1"/>
  <c r="AP76" i="1"/>
  <c r="AN76" i="1"/>
  <c r="AL76" i="1"/>
  <c r="L76" i="1"/>
  <c r="K76" i="1"/>
  <c r="AS75" i="1"/>
  <c r="AP75" i="1"/>
  <c r="AN75" i="1"/>
  <c r="AL75" i="1"/>
  <c r="L75" i="1"/>
  <c r="K75" i="1"/>
  <c r="AS73" i="1"/>
  <c r="AP73" i="1"/>
  <c r="AN73" i="1"/>
  <c r="AL73" i="1"/>
  <c r="L73" i="1"/>
  <c r="K73" i="1"/>
  <c r="AS72" i="1"/>
  <c r="AP72" i="1"/>
  <c r="AN72" i="1"/>
  <c r="AL72" i="1"/>
  <c r="L72" i="1"/>
  <c r="K72" i="1"/>
  <c r="AS71" i="1"/>
  <c r="AP71" i="1"/>
  <c r="AN71" i="1"/>
  <c r="AL71" i="1"/>
  <c r="L71" i="1"/>
  <c r="K71" i="1"/>
  <c r="AS70" i="1"/>
  <c r="AP70" i="1"/>
  <c r="AN70" i="1"/>
  <c r="AL70" i="1"/>
  <c r="L70" i="1"/>
  <c r="K70" i="1"/>
  <c r="AS69" i="1"/>
  <c r="AP69" i="1"/>
  <c r="AN69" i="1"/>
  <c r="AL69" i="1"/>
  <c r="L69" i="1"/>
  <c r="K69" i="1"/>
  <c r="AS68" i="1"/>
  <c r="AP68" i="1"/>
  <c r="AN68" i="1"/>
  <c r="AL68" i="1"/>
  <c r="L68" i="1"/>
  <c r="K68" i="1"/>
  <c r="AS67" i="1"/>
  <c r="AP67" i="1"/>
  <c r="AN67" i="1"/>
  <c r="AL67" i="1"/>
  <c r="L67" i="1"/>
  <c r="K67" i="1"/>
  <c r="AS66" i="1"/>
  <c r="AP66" i="1"/>
  <c r="AN66" i="1"/>
  <c r="AL66" i="1"/>
  <c r="L66" i="1"/>
  <c r="K66" i="1"/>
  <c r="AS65" i="1"/>
  <c r="AP65" i="1"/>
  <c r="AN65" i="1"/>
  <c r="AL65" i="1"/>
  <c r="L65" i="1"/>
  <c r="K65" i="1"/>
  <c r="AS64" i="1"/>
  <c r="AP64" i="1"/>
  <c r="AN64" i="1"/>
  <c r="AL64" i="1"/>
  <c r="L64" i="1"/>
  <c r="K64" i="1"/>
  <c r="AS63" i="1"/>
  <c r="AP63" i="1"/>
  <c r="AN63" i="1"/>
  <c r="AL63" i="1"/>
  <c r="L63" i="1"/>
  <c r="K63" i="1"/>
  <c r="AS62" i="1"/>
  <c r="AP62" i="1"/>
  <c r="AN62" i="1"/>
  <c r="AL62" i="1"/>
  <c r="L62" i="1"/>
  <c r="K62" i="1"/>
  <c r="AS61" i="1"/>
  <c r="AP61" i="1"/>
  <c r="AN61" i="1"/>
  <c r="AL61" i="1"/>
  <c r="L61" i="1"/>
  <c r="K61" i="1"/>
  <c r="AS60" i="1"/>
  <c r="AP60" i="1"/>
  <c r="AN60" i="1"/>
  <c r="AL60" i="1"/>
  <c r="L60" i="1"/>
  <c r="K60" i="1"/>
  <c r="AS59" i="1"/>
  <c r="AP59" i="1"/>
  <c r="AN59" i="1"/>
  <c r="AL59" i="1"/>
  <c r="L59" i="1"/>
  <c r="K59" i="1"/>
  <c r="AS58" i="1"/>
  <c r="AP58" i="1"/>
  <c r="AN58" i="1"/>
  <c r="AL58" i="1"/>
  <c r="L58" i="1"/>
  <c r="K58" i="1"/>
  <c r="AS57" i="1"/>
  <c r="AP57" i="1"/>
  <c r="AN57" i="1"/>
  <c r="AL57" i="1"/>
  <c r="L57" i="1"/>
  <c r="K57" i="1"/>
  <c r="AS56" i="1"/>
  <c r="AP56" i="1"/>
  <c r="AN56" i="1"/>
  <c r="AL56" i="1"/>
  <c r="L56" i="1"/>
  <c r="K56" i="1"/>
  <c r="AS55" i="1"/>
  <c r="AP55" i="1"/>
  <c r="AN55" i="1"/>
  <c r="AL55" i="1"/>
  <c r="L55" i="1"/>
  <c r="K55" i="1"/>
  <c r="AS54" i="1"/>
  <c r="AP54" i="1"/>
  <c r="AN54" i="1"/>
  <c r="AL54" i="1"/>
  <c r="L54" i="1"/>
  <c r="K54" i="1"/>
  <c r="AS53" i="1"/>
  <c r="AP53" i="1"/>
  <c r="AN53" i="1"/>
  <c r="AL53" i="1"/>
  <c r="L53" i="1"/>
  <c r="K53" i="1"/>
  <c r="AS52" i="1"/>
  <c r="AP52" i="1"/>
  <c r="AN52" i="1"/>
  <c r="AL52" i="1"/>
  <c r="L52" i="1"/>
  <c r="K52" i="1"/>
  <c r="AS51" i="1"/>
  <c r="AP51" i="1"/>
  <c r="AN51" i="1"/>
  <c r="AL51" i="1"/>
  <c r="L51" i="1"/>
  <c r="K51" i="1"/>
  <c r="AS50" i="1"/>
  <c r="AP50" i="1"/>
  <c r="AN50" i="1"/>
  <c r="AL50" i="1"/>
  <c r="L50" i="1"/>
  <c r="K50" i="1"/>
  <c r="AS49" i="1"/>
  <c r="AP49" i="1"/>
  <c r="AN49" i="1"/>
  <c r="AL49" i="1"/>
  <c r="L49" i="1"/>
  <c r="K49" i="1"/>
  <c r="AS48" i="1"/>
  <c r="AP48" i="1"/>
  <c r="AN48" i="1"/>
  <c r="AL48" i="1"/>
  <c r="L48" i="1"/>
  <c r="K48" i="1"/>
  <c r="AS47" i="1"/>
  <c r="AP47" i="1"/>
  <c r="AN47" i="1"/>
  <c r="AL47" i="1"/>
  <c r="L47" i="1"/>
  <c r="K47" i="1"/>
  <c r="AS46" i="1"/>
  <c r="AP46" i="1"/>
  <c r="AN46" i="1"/>
  <c r="AL46" i="1"/>
  <c r="L46" i="1"/>
  <c r="K46" i="1"/>
  <c r="AS45" i="1"/>
  <c r="AP45" i="1"/>
  <c r="AN45" i="1"/>
  <c r="AL45" i="1"/>
  <c r="L45" i="1"/>
  <c r="K45" i="1"/>
  <c r="AS44" i="1"/>
  <c r="AP44" i="1"/>
  <c r="AN44" i="1"/>
  <c r="AL44" i="1"/>
  <c r="L44" i="1"/>
  <c r="K44" i="1"/>
  <c r="AS43" i="1"/>
  <c r="AP43" i="1"/>
  <c r="AN43" i="1"/>
  <c r="AL43" i="1"/>
  <c r="L43" i="1"/>
  <c r="K43" i="1"/>
  <c r="AS42" i="1"/>
  <c r="AP42" i="1"/>
  <c r="AN42" i="1"/>
  <c r="AL42" i="1"/>
  <c r="L42" i="1"/>
  <c r="K42" i="1"/>
  <c r="AS41" i="1"/>
  <c r="AP41" i="1"/>
  <c r="AN41" i="1"/>
  <c r="AL41" i="1"/>
  <c r="L41" i="1"/>
  <c r="K41" i="1"/>
  <c r="AS40" i="1"/>
  <c r="AP40" i="1"/>
  <c r="AN40" i="1"/>
  <c r="AL40" i="1"/>
  <c r="L40" i="1"/>
  <c r="K40" i="1"/>
  <c r="AS39" i="1"/>
  <c r="AP39" i="1"/>
  <c r="AN39" i="1"/>
  <c r="AL39" i="1"/>
  <c r="L39" i="1"/>
  <c r="K39" i="1"/>
  <c r="AS38" i="1"/>
  <c r="AP38" i="1"/>
  <c r="AN38" i="1"/>
  <c r="AL38" i="1"/>
  <c r="L38" i="1"/>
  <c r="K38" i="1"/>
  <c r="AS37" i="1"/>
  <c r="AP37" i="1"/>
  <c r="AN37" i="1"/>
  <c r="AL37" i="1"/>
  <c r="L37" i="1"/>
  <c r="K37" i="1"/>
  <c r="AS36" i="1"/>
  <c r="AP36" i="1"/>
  <c r="AN36" i="1"/>
  <c r="AL36" i="1"/>
  <c r="L36" i="1"/>
  <c r="K36" i="1"/>
  <c r="AS35" i="1"/>
  <c r="AP35" i="1"/>
  <c r="AN35" i="1"/>
  <c r="AL35" i="1"/>
  <c r="L35" i="1"/>
  <c r="K35" i="1"/>
  <c r="AS34" i="1"/>
  <c r="AP34" i="1"/>
  <c r="AN34" i="1"/>
  <c r="AL34" i="1"/>
  <c r="L34" i="1"/>
  <c r="K34" i="1"/>
  <c r="AS33" i="1"/>
  <c r="AP33" i="1"/>
  <c r="AN33" i="1"/>
  <c r="AL33" i="1"/>
  <c r="L33" i="1"/>
  <c r="K33" i="1"/>
  <c r="AS32" i="1"/>
  <c r="AP32" i="1"/>
  <c r="AN32" i="1"/>
  <c r="AL32" i="1"/>
  <c r="L32" i="1"/>
  <c r="K32" i="1"/>
  <c r="AS31" i="1"/>
  <c r="AP31" i="1"/>
  <c r="AN31" i="1"/>
  <c r="AL31" i="1"/>
  <c r="L31" i="1"/>
  <c r="K31" i="1"/>
  <c r="AS30" i="1"/>
  <c r="AP30" i="1"/>
  <c r="AN30" i="1"/>
  <c r="AL30" i="1"/>
  <c r="L30" i="1"/>
  <c r="K30" i="1"/>
  <c r="AS29" i="1"/>
  <c r="AP29" i="1"/>
  <c r="AN29" i="1"/>
  <c r="AL29" i="1"/>
  <c r="L29" i="1"/>
  <c r="K29" i="1"/>
  <c r="AS28" i="1"/>
  <c r="AP28" i="1"/>
  <c r="AN28" i="1"/>
  <c r="AL28" i="1"/>
  <c r="L28" i="1"/>
  <c r="K28" i="1"/>
  <c r="AS27" i="1"/>
  <c r="AP27" i="1"/>
  <c r="AN27" i="1"/>
  <c r="AL27" i="1"/>
  <c r="L27" i="1"/>
  <c r="K27" i="1"/>
  <c r="AS26" i="1"/>
  <c r="AP26" i="1"/>
  <c r="AN26" i="1"/>
  <c r="AL26" i="1"/>
  <c r="L26" i="1"/>
  <c r="K26" i="1"/>
  <c r="AS25" i="1"/>
  <c r="AP25" i="1"/>
  <c r="AN25" i="1"/>
  <c r="AL25" i="1"/>
  <c r="L25" i="1"/>
  <c r="K25" i="1"/>
  <c r="AS24" i="1"/>
  <c r="AP24" i="1"/>
  <c r="AN24" i="1"/>
  <c r="AL24" i="1"/>
  <c r="L24" i="1"/>
  <c r="K24" i="1"/>
  <c r="AS23" i="1"/>
  <c r="AP23" i="1"/>
  <c r="AN23" i="1"/>
  <c r="AL23" i="1"/>
  <c r="L23" i="1"/>
  <c r="K23" i="1"/>
  <c r="AS22" i="1"/>
  <c r="AP22" i="1"/>
  <c r="AN22" i="1"/>
  <c r="AL22" i="1"/>
  <c r="L22" i="1"/>
  <c r="K22" i="1"/>
  <c r="AS21" i="1"/>
  <c r="AP21" i="1"/>
  <c r="AN21" i="1"/>
  <c r="AL21" i="1"/>
  <c r="L21" i="1"/>
  <c r="K21" i="1"/>
  <c r="AS20" i="1"/>
  <c r="AP20" i="1"/>
  <c r="AN20" i="1"/>
  <c r="AL20" i="1"/>
  <c r="L20" i="1"/>
  <c r="K20" i="1"/>
  <c r="AS19" i="1"/>
  <c r="AP19" i="1"/>
  <c r="AN19" i="1"/>
  <c r="AL19" i="1"/>
  <c r="L19" i="1"/>
  <c r="K19" i="1"/>
  <c r="AS18" i="1"/>
  <c r="AP18" i="1"/>
  <c r="AN18" i="1"/>
  <c r="AL18" i="1"/>
  <c r="L18" i="1"/>
  <c r="K18" i="1"/>
  <c r="AS17" i="1"/>
  <c r="AP17" i="1"/>
  <c r="AN17" i="1"/>
  <c r="AL17" i="1"/>
  <c r="L17" i="1"/>
  <c r="K17" i="1"/>
  <c r="AS16" i="1"/>
  <c r="AP16" i="1"/>
  <c r="AN16" i="1"/>
  <c r="AL16" i="1"/>
  <c r="L16" i="1"/>
  <c r="K16" i="1"/>
  <c r="AS15" i="1"/>
  <c r="AP15" i="1"/>
  <c r="AN15" i="1"/>
  <c r="AL15" i="1"/>
  <c r="L15" i="1"/>
  <c r="K15" i="1"/>
  <c r="AS14" i="1"/>
  <c r="AP14" i="1"/>
  <c r="AN14" i="1"/>
  <c r="AL14" i="1"/>
  <c r="L14" i="1"/>
  <c r="K14" i="1"/>
  <c r="AS13" i="1"/>
  <c r="AP13" i="1"/>
  <c r="AN13" i="1"/>
  <c r="AL13" i="1"/>
  <c r="L13" i="1"/>
  <c r="K13" i="1"/>
  <c r="AS12" i="1"/>
  <c r="AP12" i="1"/>
  <c r="AN12" i="1"/>
  <c r="AL12" i="1"/>
  <c r="L12" i="1"/>
  <c r="K12" i="1"/>
  <c r="AS11" i="1"/>
  <c r="AP11" i="1"/>
  <c r="AN11" i="1"/>
  <c r="AL11" i="1"/>
  <c r="L11" i="1"/>
  <c r="K11" i="1"/>
  <c r="AS10" i="1"/>
  <c r="AP10" i="1"/>
  <c r="AN10" i="1"/>
  <c r="AL10" i="1"/>
  <c r="L10" i="1"/>
  <c r="K10" i="1"/>
  <c r="AS9" i="1"/>
  <c r="AP9" i="1"/>
  <c r="AN9" i="1"/>
  <c r="AL9" i="1"/>
  <c r="L9" i="1"/>
  <c r="K9" i="1"/>
  <c r="AS8" i="1"/>
  <c r="AP8" i="1"/>
  <c r="AN8" i="1"/>
  <c r="AL8" i="1"/>
  <c r="L8" i="1"/>
  <c r="K8" i="1"/>
  <c r="AS7" i="1"/>
  <c r="AP7" i="1"/>
  <c r="AN7" i="1"/>
  <c r="AL7" i="1"/>
  <c r="L7" i="1"/>
  <c r="K7" i="1"/>
  <c r="AS6" i="1"/>
  <c r="AP6" i="1"/>
  <c r="AN6" i="1"/>
  <c r="AL6" i="1"/>
  <c r="L6" i="1"/>
  <c r="K6" i="1"/>
  <c r="AS5" i="1"/>
  <c r="AP5" i="1"/>
  <c r="AN5" i="1"/>
  <c r="AL5" i="1"/>
  <c r="L5" i="1"/>
  <c r="K5" i="1"/>
  <c r="AS4" i="1"/>
  <c r="AP4" i="1"/>
  <c r="AN4" i="1"/>
  <c r="AL4" i="1"/>
  <c r="L4" i="1"/>
  <c r="K4" i="1"/>
  <c r="AS3" i="1"/>
  <c r="AP3" i="1"/>
  <c r="AN3" i="1"/>
  <c r="AL3" i="1"/>
  <c r="L3" i="1"/>
  <c r="K3" i="1"/>
  <c r="L124" i="1" l="1"/>
  <c r="AN124" i="1"/>
  <c r="AS124" i="1"/>
  <c r="AT65" i="1" s="1"/>
  <c r="AU65" i="1" s="1"/>
  <c r="AP124" i="1"/>
  <c r="K124" i="1"/>
  <c r="AL124" i="1"/>
  <c r="AT74" i="1" l="1"/>
  <c r="AU74" i="1" s="1"/>
  <c r="AT77" i="1"/>
  <c r="AU77" i="1" s="1"/>
  <c r="AT92" i="1"/>
  <c r="AU92" i="1" s="1"/>
  <c r="C127" i="1"/>
  <c r="AT82" i="1"/>
  <c r="AU82" i="1" s="1"/>
  <c r="AT88" i="1"/>
  <c r="AU88" i="1" s="1"/>
  <c r="AT85" i="1"/>
  <c r="AU85" i="1" s="1"/>
  <c r="AT80" i="1"/>
  <c r="AU80" i="1" s="1"/>
  <c r="AT79" i="1"/>
  <c r="AU79" i="1" s="1"/>
  <c r="AT76" i="1"/>
  <c r="AU76" i="1" s="1"/>
  <c r="AT73" i="1"/>
  <c r="AU73" i="1" s="1"/>
  <c r="AT67" i="1"/>
  <c r="AU67" i="1" s="1"/>
  <c r="AT64" i="1"/>
  <c r="AU64" i="1" s="1"/>
  <c r="AT61" i="1"/>
  <c r="AU61" i="1" s="1"/>
  <c r="AT58" i="1"/>
  <c r="AU58" i="1" s="1"/>
  <c r="AT55" i="1"/>
  <c r="AU55" i="1" s="1"/>
  <c r="AT52" i="1"/>
  <c r="AU52" i="1" s="1"/>
  <c r="AT100" i="1"/>
  <c r="AU100" i="1" s="1"/>
  <c r="AT97" i="1"/>
  <c r="AU97" i="1" s="1"/>
  <c r="AT94" i="1"/>
  <c r="AU94" i="1" s="1"/>
  <c r="AT91" i="1"/>
  <c r="AU91" i="1" s="1"/>
  <c r="AT70" i="1"/>
  <c r="AU70" i="1" s="1"/>
  <c r="AT49" i="1"/>
  <c r="AU49" i="1" s="1"/>
  <c r="AT46" i="1"/>
  <c r="AU46" i="1" s="1"/>
  <c r="AT43" i="1"/>
  <c r="AU43" i="1" s="1"/>
  <c r="AT40" i="1"/>
  <c r="AU40" i="1" s="1"/>
  <c r="AT28" i="1"/>
  <c r="AU28" i="1" s="1"/>
  <c r="AT34" i="1"/>
  <c r="AU34" i="1" s="1"/>
  <c r="AT10" i="1"/>
  <c r="AU10" i="1" s="1"/>
  <c r="AT31" i="1"/>
  <c r="AU31" i="1" s="1"/>
  <c r="AT22" i="1"/>
  <c r="AU22" i="1" s="1"/>
  <c r="AT13" i="1"/>
  <c r="AU13" i="1" s="1"/>
  <c r="AT4" i="1"/>
  <c r="AU4" i="1" s="1"/>
  <c r="AT37" i="1"/>
  <c r="AU37" i="1" s="1"/>
  <c r="AT19" i="1"/>
  <c r="AU19" i="1" s="1"/>
  <c r="AT25" i="1"/>
  <c r="AU25" i="1" s="1"/>
  <c r="AT16" i="1"/>
  <c r="AU16" i="1" s="1"/>
  <c r="AT7" i="1"/>
  <c r="AU7" i="1" s="1"/>
  <c r="AT71" i="1"/>
  <c r="AU71" i="1" s="1"/>
  <c r="AT68" i="1"/>
  <c r="AU68" i="1" s="1"/>
  <c r="AT99" i="1"/>
  <c r="AU99" i="1" s="1"/>
  <c r="AT75" i="1"/>
  <c r="AU75" i="1" s="1"/>
  <c r="AT26" i="1"/>
  <c r="AU26" i="1" s="1"/>
  <c r="AT121" i="1"/>
  <c r="AU121" i="1" s="1"/>
  <c r="AT42" i="1"/>
  <c r="AU42" i="1" s="1"/>
  <c r="AT111" i="1"/>
  <c r="AU111" i="1" s="1"/>
  <c r="AT98" i="1"/>
  <c r="AU98" i="1" s="1"/>
  <c r="AT89" i="1"/>
  <c r="AU89" i="1" s="1"/>
  <c r="AT109" i="1"/>
  <c r="AU109" i="1" s="1"/>
  <c r="AT83" i="1"/>
  <c r="AU83" i="1" s="1"/>
  <c r="AT81" i="1"/>
  <c r="AU81" i="1" s="1"/>
  <c r="AT8" i="1"/>
  <c r="AU8" i="1" s="1"/>
  <c r="AT87" i="1"/>
  <c r="AU87" i="1" s="1"/>
  <c r="AT39" i="1"/>
  <c r="AU39" i="1" s="1"/>
  <c r="AT27" i="1"/>
  <c r="AU27" i="1" s="1"/>
  <c r="AT114" i="1"/>
  <c r="AU114" i="1" s="1"/>
  <c r="AT60" i="1"/>
  <c r="AU60" i="1" s="1"/>
  <c r="AT6" i="1"/>
  <c r="AU6" i="1" s="1"/>
  <c r="AT23" i="1"/>
  <c r="AU23" i="1" s="1"/>
  <c r="AT3" i="1"/>
  <c r="AT84" i="1"/>
  <c r="AU84" i="1" s="1"/>
  <c r="AT29" i="1"/>
  <c r="AU29" i="1" s="1"/>
  <c r="AT18" i="1"/>
  <c r="AU18" i="1" s="1"/>
  <c r="AT30" i="1"/>
  <c r="AU30" i="1" s="1"/>
  <c r="AT96" i="1"/>
  <c r="AU96" i="1" s="1"/>
  <c r="AT95" i="1"/>
  <c r="AU95" i="1" s="1"/>
  <c r="AT47" i="1"/>
  <c r="AU47" i="1" s="1"/>
  <c r="AT59" i="1"/>
  <c r="AU59" i="1" s="1"/>
  <c r="AT14" i="1"/>
  <c r="AU14" i="1" s="1"/>
  <c r="AT20" i="1"/>
  <c r="AU20" i="1" s="1"/>
  <c r="AT63" i="1"/>
  <c r="AU63" i="1" s="1"/>
  <c r="AT12" i="1"/>
  <c r="AU12" i="1" s="1"/>
  <c r="AT93" i="1"/>
  <c r="AU93" i="1" s="1"/>
  <c r="AT57" i="1"/>
  <c r="AU57" i="1" s="1"/>
  <c r="AT104" i="1"/>
  <c r="AU104" i="1" s="1"/>
  <c r="AT120" i="1"/>
  <c r="AU120" i="1" s="1"/>
  <c r="AT50" i="1"/>
  <c r="AU50" i="1" s="1"/>
  <c r="AT106" i="1"/>
  <c r="AU106" i="1" s="1"/>
  <c r="AT123" i="1"/>
  <c r="AU123" i="1" s="1"/>
  <c r="AT44" i="1"/>
  <c r="AU44" i="1" s="1"/>
  <c r="AT103" i="1"/>
  <c r="AU103" i="1" s="1"/>
  <c r="AT53" i="1"/>
  <c r="AU53" i="1" s="1"/>
  <c r="AT112" i="1"/>
  <c r="AU112" i="1" s="1"/>
  <c r="AT105" i="1"/>
  <c r="AU105" i="1" s="1"/>
  <c r="AT116" i="1"/>
  <c r="AU116" i="1" s="1"/>
  <c r="AT24" i="1"/>
  <c r="AU24" i="1" s="1"/>
  <c r="AT21" i="1"/>
  <c r="AU21" i="1" s="1"/>
  <c r="AT102" i="1"/>
  <c r="AU102" i="1" s="1"/>
  <c r="AT51" i="1"/>
  <c r="AU51" i="1" s="1"/>
  <c r="AT66" i="1"/>
  <c r="AU66" i="1" s="1"/>
  <c r="AT117" i="1"/>
  <c r="AU117" i="1" s="1"/>
  <c r="AT90" i="1"/>
  <c r="AU90" i="1" s="1"/>
  <c r="AT107" i="1"/>
  <c r="AU107" i="1" s="1"/>
  <c r="AT72" i="1"/>
  <c r="AU72" i="1" s="1"/>
  <c r="AT45" i="1"/>
  <c r="AU45" i="1" s="1"/>
  <c r="AT5" i="1"/>
  <c r="AU5" i="1" s="1"/>
  <c r="AT69" i="1"/>
  <c r="AU69" i="1" s="1"/>
  <c r="AT11" i="1"/>
  <c r="AU11" i="1" s="1"/>
  <c r="AT35" i="1"/>
  <c r="AU35" i="1" s="1"/>
  <c r="AT56" i="1"/>
  <c r="AU56" i="1" s="1"/>
  <c r="AT33" i="1"/>
  <c r="AU33" i="1" s="1"/>
  <c r="AT118" i="1"/>
  <c r="AU118" i="1" s="1"/>
  <c r="AT9" i="1"/>
  <c r="AU9" i="1" s="1"/>
  <c r="AT54" i="1"/>
  <c r="AU54" i="1" s="1"/>
  <c r="AT78" i="1"/>
  <c r="AU78" i="1" s="1"/>
  <c r="AT101" i="1"/>
  <c r="AU101" i="1" s="1"/>
  <c r="AT17" i="1"/>
  <c r="AU17" i="1" s="1"/>
  <c r="AT41" i="1"/>
  <c r="AU41" i="1" s="1"/>
  <c r="AT115" i="1"/>
  <c r="AU115" i="1" s="1"/>
  <c r="AT62" i="1"/>
  <c r="AU62" i="1" s="1"/>
  <c r="AT15" i="1"/>
  <c r="AU15" i="1" s="1"/>
  <c r="AT32" i="1"/>
  <c r="AU32" i="1" s="1"/>
  <c r="AT86" i="1"/>
  <c r="AU86" i="1" s="1"/>
  <c r="AT38" i="1"/>
  <c r="AU38" i="1" s="1"/>
  <c r="AT36" i="1"/>
  <c r="AU36" i="1" s="1"/>
  <c r="AT48" i="1"/>
  <c r="AU48" i="1" s="1"/>
  <c r="AT124" i="1" l="1"/>
  <c r="AU3" i="1"/>
  <c r="AU124" i="1" s="1"/>
</calcChain>
</file>

<file path=xl/sharedStrings.xml><?xml version="1.0" encoding="utf-8"?>
<sst xmlns="http://schemas.openxmlformats.org/spreadsheetml/2006/main" count="954" uniqueCount="235">
  <si>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</si>
  <si>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</si>
  <si>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</si>
  <si>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</si>
  <si>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</si>
  <si>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</si>
  <si>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</si>
  <si>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</si>
  <si>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</si>
  <si>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</si>
  <si>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</si>
  <si>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</si>
  <si>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</si>
  <si>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</si>
  <si>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</si>
  <si>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</si>
  <si>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</si>
  <si>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</si>
  <si>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</si>
  <si>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</si>
  <si>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</si>
  <si>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</si>
  <si>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</si>
  <si>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</si>
  <si>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</si>
  <si>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</si>
  <si>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</si>
  <si>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</si>
  <si>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</si>
  <si>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</si>
  <si>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</si>
  <si>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</si>
  <si>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</si>
  <si>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</si>
  <si>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</si>
  <si>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</si>
  <si>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</si>
  <si>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</si>
  <si>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</si>
  <si>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</si>
  <si>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</si>
  <si>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</si>
  <si>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</si>
  <si>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</si>
  <si>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</si>
  <si>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</si>
  <si>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</si>
  <si>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</si>
  <si>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CLASS 5 ACRES</t>
  </si>
  <si>
    <t>CLASS 5 BEENFIT</t>
  </si>
  <si>
    <t>CLASS 6 ACRE</t>
  </si>
  <si>
    <t>CLASS 6 BENEFIT</t>
  </si>
  <si>
    <t>CLASS 7 ACRES</t>
  </si>
  <si>
    <t>CLASS 7 BENEFIT</t>
  </si>
  <si>
    <t>CLASS 8 ACRES</t>
  </si>
  <si>
    <t>CLASS 8 BENEFIT</t>
  </si>
  <si>
    <t>PROTECTION ACRES</t>
  </si>
  <si>
    <t>PROTECTION BENEFITS</t>
  </si>
  <si>
    <t>09-004-0030</t>
  </si>
  <si>
    <t>WALNUT GROVE MN 56180</t>
  </si>
  <si>
    <t>NENW</t>
  </si>
  <si>
    <t>04</t>
  </si>
  <si>
    <t>108</t>
  </si>
  <si>
    <t>039</t>
  </si>
  <si>
    <t>NWNW</t>
  </si>
  <si>
    <t>SWNW</t>
  </si>
  <si>
    <t>SENW</t>
  </si>
  <si>
    <t>09-004-0040</t>
  </si>
  <si>
    <t>ZIEMKE/ELVERNE W/TRUST</t>
  </si>
  <si>
    <t>NWSW</t>
  </si>
  <si>
    <t>SWSW</t>
  </si>
  <si>
    <t>NESW</t>
  </si>
  <si>
    <t>09-005-0010</t>
  </si>
  <si>
    <t>COOPER/TYSON</t>
  </si>
  <si>
    <t>2345 260TH AVE</t>
  </si>
  <si>
    <t>NWSE</t>
  </si>
  <si>
    <t>05</t>
  </si>
  <si>
    <t>SWNE</t>
  </si>
  <si>
    <t>NWNE</t>
  </si>
  <si>
    <t>NESE</t>
  </si>
  <si>
    <t>SENE</t>
  </si>
  <si>
    <t>NENE</t>
  </si>
  <si>
    <t>09-005-0020</t>
  </si>
  <si>
    <t>BASS/KENNETH &amp; DAWN</t>
  </si>
  <si>
    <t>11139 CAMP AVE</t>
  </si>
  <si>
    <t>09-005-0030</t>
  </si>
  <si>
    <t>EDWARDS/GORDON &amp; MARLYS J/TRUSTS</t>
  </si>
  <si>
    <t>237 TEPEEOTAH RD</t>
  </si>
  <si>
    <t>TRACY MN 56175</t>
  </si>
  <si>
    <t>09-005-0031</t>
  </si>
  <si>
    <t>HANSEN/STEVE &amp; VIRGINIA</t>
  </si>
  <si>
    <t>1364 320TH AVE</t>
  </si>
  <si>
    <t>09-005-0032</t>
  </si>
  <si>
    <t>HANSEN/VIRGINIA F</t>
  </si>
  <si>
    <t>SESW</t>
  </si>
  <si>
    <t>09-005-0040</t>
  </si>
  <si>
    <t>FAGEN FARMS LLP</t>
  </si>
  <si>
    <t>SWSE</t>
  </si>
  <si>
    <t>SESE</t>
  </si>
  <si>
    <t>09-006-0010</t>
  </si>
  <si>
    <t>SCHMIDT/LARRY JAY/TRUST</t>
  </si>
  <si>
    <t>06</t>
  </si>
  <si>
    <t>09-006-0020</t>
  </si>
  <si>
    <t>YOUNGS/LAVONNE</t>
  </si>
  <si>
    <t>400 CHARLES AVE</t>
  </si>
  <si>
    <t>09-006-0030</t>
  </si>
  <si>
    <t>MEYER TRUST</t>
  </si>
  <si>
    <t>09-006-0040</t>
  </si>
  <si>
    <t>KASS/DOUGLAS R</t>
  </si>
  <si>
    <t>121 GRANT ST</t>
  </si>
  <si>
    <t>01</t>
  </si>
  <si>
    <t>040</t>
  </si>
  <si>
    <t>09-006-0041</t>
  </si>
  <si>
    <t>ERBES/MICHAEL &amp; MISSIE</t>
  </si>
  <si>
    <t>2310 240TH AVE</t>
  </si>
  <si>
    <t>09-006-0050</t>
  </si>
  <si>
    <t>BRENDEFUR/PAULETTE K/TRUST</t>
  </si>
  <si>
    <t>1966 OAKWOOD VIEW</t>
  </si>
  <si>
    <t>FERGUS FALLS MN 56537</t>
  </si>
  <si>
    <t>09-007-0010</t>
  </si>
  <si>
    <t>FULTZ/DEAN</t>
  </si>
  <si>
    <t>12677 ASPEN AVE</t>
  </si>
  <si>
    <t>07</t>
  </si>
  <si>
    <t>09-007-0011</t>
  </si>
  <si>
    <t>BECK/JEROME R</t>
  </si>
  <si>
    <t>12</t>
  </si>
  <si>
    <t>09-008-0010</t>
  </si>
  <si>
    <t>08</t>
  </si>
  <si>
    <t>09-008-0011</t>
  </si>
  <si>
    <t>CARON/CLAY &amp; MELODY</t>
  </si>
  <si>
    <t>2563 231ST ST</t>
  </si>
  <si>
    <t>09-008-0020</t>
  </si>
  <si>
    <t>MEYER/LAMOINE H</t>
  </si>
  <si>
    <t>3478 LYON MURRAY RD</t>
  </si>
  <si>
    <t>09-008-0040</t>
  </si>
  <si>
    <t>13-036002-0</t>
  </si>
  <si>
    <t>ROGERS TRUSTEES/ARTHUR &amp; LINDA</t>
  </si>
  <si>
    <t>13703 ACORN AVE</t>
  </si>
  <si>
    <t>36</t>
  </si>
  <si>
    <t>109</t>
  </si>
  <si>
    <t>13-036007-0</t>
  </si>
  <si>
    <t>SCHMIDT/LARRY J/TRUST AGREEMNT</t>
  </si>
  <si>
    <t>10357 ACORN AVE</t>
  </si>
  <si>
    <t>13-036008-0</t>
  </si>
  <si>
    <t>HARLAN/JILL</t>
  </si>
  <si>
    <t>PO BOX 500</t>
  </si>
  <si>
    <t>13-036008-1</t>
  </si>
  <si>
    <t>MEYER/STEVEN &amp; KARI R</t>
  </si>
  <si>
    <t>18-001-0010</t>
  </si>
  <si>
    <t>BUYSSE/BONNIE/TRUST</t>
  </si>
  <si>
    <t>601 E HOLLETT ST</t>
  </si>
  <si>
    <t>18-001-0020</t>
  </si>
  <si>
    <t>18-001-0021</t>
  </si>
  <si>
    <t>KOTTKE/RANDY B/TRUST</t>
  </si>
  <si>
    <t>2383 241ST ST</t>
  </si>
  <si>
    <t>18-001-0022</t>
  </si>
  <si>
    <t>JOHNSON/LEROY K</t>
  </si>
  <si>
    <t>510 MAIN ST W</t>
  </si>
  <si>
    <t>18-001-0030</t>
  </si>
  <si>
    <t>% HERTZ FARM MANAGEMENT INC PO BOX 500</t>
  </si>
  <si>
    <t>NEVADA IA</t>
  </si>
  <si>
    <t>02</t>
  </si>
  <si>
    <t>18-012-0020</t>
  </si>
  <si>
    <t>MCCOY/JOHN T &amp; THERESA A</t>
  </si>
  <si>
    <t>809 VIKING DR</t>
  </si>
  <si>
    <t>MARSHALL MN</t>
  </si>
  <si>
    <t>660321020</t>
  </si>
  <si>
    <t>LAU/JEFFREY DOUGLAS/ETAL</t>
  </si>
  <si>
    <t>13485 CO HWY 8</t>
  </si>
  <si>
    <t>TRACY MN 56175-1933</t>
  </si>
  <si>
    <t>32</t>
  </si>
  <si>
    <t>660323020</t>
  </si>
  <si>
    <t>HENKEL/THOMAS/ETAL</t>
  </si>
  <si>
    <t>4312 WEST MESA PASS</t>
  </si>
  <si>
    <t>SIOUX FALLS SD 57004</t>
  </si>
  <si>
    <t>660324020</t>
  </si>
  <si>
    <t>MALMBERG/DALE S &amp; MERNA S</t>
  </si>
  <si>
    <t>11834 BUNKER AVE</t>
  </si>
  <si>
    <t>660324040</t>
  </si>
  <si>
    <t>660331040</t>
  </si>
  <si>
    <t>COOPER/KERRY/ETAL</t>
  </si>
  <si>
    <t>11556 CO HWY 20</t>
  </si>
  <si>
    <t>33</t>
  </si>
  <si>
    <t>660331060</t>
  </si>
  <si>
    <t>M&amp;2N LLC</t>
  </si>
  <si>
    <t>705 S 4TH ST</t>
  </si>
  <si>
    <t>MARSHALL MN 56258</t>
  </si>
  <si>
    <t>660332020</t>
  </si>
  <si>
    <t>CARTER FARM/CHARLES/INC</t>
  </si>
  <si>
    <t>12209 110 ST</t>
  </si>
  <si>
    <t>660333020</t>
  </si>
  <si>
    <t>NUESE/PATSY J</t>
  </si>
  <si>
    <t>108 BROME GRASS CIR</t>
  </si>
  <si>
    <t>INMAN KS 67546</t>
  </si>
  <si>
    <t>31</t>
  </si>
  <si>
    <t>CSAH 22</t>
  </si>
  <si>
    <t>3051 20TH STREET</t>
  </si>
  <si>
    <t>SLAYTON MN 56172</t>
  </si>
  <si>
    <t>240TH AVE</t>
  </si>
  <si>
    <t>241ST ST</t>
  </si>
  <si>
    <t>230TH AVE</t>
  </si>
  <si>
    <t>260TH AVE</t>
  </si>
  <si>
    <t>250TH AVE</t>
  </si>
  <si>
    <t>BALSA AVE</t>
  </si>
  <si>
    <t>TOTAL WATERSHED ACRES:</t>
  </si>
  <si>
    <t>TRACY MN 56175-3026</t>
  </si>
  <si>
    <t>TRACY MN 56175-1811</t>
  </si>
  <si>
    <t>ISANTI MN 55040-7421</t>
  </si>
  <si>
    <t>NEVADA IA 50201-0500</t>
  </si>
  <si>
    <t>GRANITE FALLS  MN 56241</t>
  </si>
  <si>
    <t>GARVIN MN 56132</t>
  </si>
  <si>
    <t>MARSHALL MN 56258-1906</t>
  </si>
  <si>
    <t>SHETEK TOWNSHIP ROADS</t>
  </si>
  <si>
    <t>HOLLY TOWNSHIP ROADS</t>
  </si>
  <si>
    <t>MURRAY COUNTY ROADS</t>
  </si>
  <si>
    <t>C/O CATHERINE KASSEL 2036 270TH AVE</t>
  </si>
  <si>
    <t>SPRINGDALE TWP ROADS</t>
  </si>
  <si>
    <t>MONROE TWP ROADS</t>
  </si>
  <si>
    <t>C/O JAMES REINERT 2278 231ST ST</t>
  </si>
  <si>
    <t>TRACY MN 56175 16JAN25_DE</t>
  </si>
  <si>
    <t>FAGEN FARMS PO BOX D</t>
  </si>
  <si>
    <t>SCHMIDT/ROLAND R/Rt % GREG ZWACH</t>
  </si>
  <si>
    <t>348 4TH ST E</t>
  </si>
  <si>
    <t>C/O NICOLE LARSON PO BOX 1003</t>
  </si>
  <si>
    <t>C/O BRIAN JOHNSON 15570 CO HWY 5</t>
  </si>
  <si>
    <t>DAVIS/RONALD/REV TST ET AL</t>
  </si>
  <si>
    <t>32307 59TH AVE WAY</t>
  </si>
  <si>
    <t>CANNONFALLS MN 55009</t>
  </si>
  <si>
    <t>2284 260TH AVE</t>
  </si>
  <si>
    <t xml:space="preserve"> 1726 SUTTON LANE</t>
  </si>
  <si>
    <t>1726 SUTTON LANE</t>
  </si>
  <si>
    <t>MENDOTA HEIGHTS MN 55118</t>
  </si>
  <si>
    <t>2050 250TH AVE</t>
  </si>
  <si>
    <t>CURRIE MN 56123</t>
  </si>
  <si>
    <t>MEYER/STEVEN C/ET 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</si>
</sst>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"/>
    <numFmt numFmtId="165" formatCode="#,##0.0000"/>
    <numFmt numFmtId="166" formatCode="#,##0.00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Calibri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BE4F1"/>
        <bgColor indexed="64"/>
      </patternFill>
    </fill>
    <fill>
      <patternFill patternType="solid">
        <fgColor rgb="FFBBF1ED"/>
        <bgColor indexed="64"/>
      </patternFill>
    </fill>
    <fill>
      <patternFill patternType="solid">
        <fgColor rgb="FFCFBDEF"/>
        <bgColor indexed="64"/>
      </patternFill>
    </fill>
    <fill>
      <patternFill patternType="solid">
        <fgColor rgb="FFEDBDEF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0" fontId="4" fillId="13" borderId="0" applyNumberFormat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4" fontId="1" fillId="9" borderId="0" xfId="0" applyNumberFormat="1" applyFont="1" applyFill="1" applyAlignment="1">
      <alignment horizontal="center"/>
    </xf>
    <xf numFmtId="4" fontId="1" fillId="10" borderId="0" xfId="0" applyNumberFormat="1" applyFont="1" applyFill="1" applyAlignment="1">
      <alignment horizontal="center"/>
    </xf>
    <xf numFmtId="4" fontId="1" fillId="11" borderId="0" xfId="0" applyNumberFormat="1" applyFont="1" applyFill="1" applyAlignment="1">
      <alignment horizontal="center"/>
    </xf>
    <xf numFmtId="4" fontId="1" fillId="12" borderId="0" xfId="0" applyNumberFormat="1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0" fontId="2" fillId="9" borderId="0" xfId="0" applyFont="1" applyFill="1" applyAlignment="1">
      <alignment horizontal="center" wrapText="1"/>
    </xf>
    <xf numFmtId="0" fontId="2" fillId="10" borderId="0" xfId="0" applyFont="1" applyFill="1" applyAlignment="1">
      <alignment horizontal="center" wrapText="1"/>
    </xf>
    <xf numFmtId="0" fontId="2" fillId="11" borderId="0" xfId="0" applyFont="1" applyFill="1" applyAlignment="1">
      <alignment horizontal="center" wrapText="1"/>
    </xf>
    <xf numFmtId="0" fontId="2" fillId="12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4" fontId="1" fillId="9" borderId="1" xfId="0" applyNumberFormat="1" applyFont="1" applyFill="1" applyBorder="1" applyAlignment="1">
      <alignment horizontal="center"/>
    </xf>
    <xf numFmtId="4" fontId="1" fillId="10" borderId="1" xfId="0" applyNumberFormat="1" applyFont="1" applyFill="1" applyBorder="1" applyAlignment="1">
      <alignment horizontal="center"/>
    </xf>
    <xf numFmtId="4" fontId="1" fillId="11" borderId="1" xfId="0" applyNumberFormat="1" applyFont="1" applyFill="1" applyBorder="1" applyAlignment="1">
      <alignment horizontal="center"/>
    </xf>
    <xf numFmtId="4" fontId="1" fillId="1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" fontId="4" fillId="13" borderId="0" xfId="1" applyNumberFormat="1" applyAlignment="1">
      <alignment horizontal="center"/>
    </xf>
    <xf numFmtId="0" fontId="4" fillId="13" borderId="0" xfId="1" applyAlignment="1">
      <alignment horizontal="center"/>
    </xf>
    <xf numFmtId="164" fontId="4" fillId="13" borderId="0" xfId="1" applyNumberFormat="1" applyAlignment="1">
      <alignment horizontal="center"/>
    </xf>
    <xf numFmtId="165" fontId="4" fillId="13" borderId="0" xfId="1" applyNumberFormat="1" applyAlignment="1">
      <alignment horizontal="center"/>
    </xf>
    <xf numFmtId="0" fontId="4" fillId="13" borderId="0" xfId="1"/>
    <xf numFmtId="166" fontId="1" fillId="0" borderId="0" xfId="0" applyNumberFormat="1" applyFont="1" applyAlignment="1">
      <alignment horizontal="center"/>
    </xf>
  </cellXfs>
  <cellStyles count="2">
    <cellStyle name="Bad" xfId="1" builtinId="27"/>
    <cellStyle name="Normal" xfId="0" builtinId="0"/>
  </cellStyles>
  <dxfs count="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27"/>
  <sheetViews>
    <sheetView tabSelected="1" topLeftCell="AB83" workbookViewId="0">
      <selection activeCell="AT101" sqref="AT101:AT104"/>
    </sheetView>
  </sheetViews>
  <sheetFormatPr defaultRowHeight="15" x14ac:dyDescent="0.25"/>
  <cols>
    <col min="1" max="1" width="14.7109375" style="1" customWidth="1"/>
    <col min="2" max="2" width="35.7109375" style="1" customWidth="1"/>
    <col min="3" max="3" width="30.7109375" style="1" customWidth="1"/>
    <col min="4" max="4" width="25.7109375" style="1" customWidth="1"/>
    <col min="5" max="5" width="20.7109375" style="1" customWidth="1"/>
    <col min="6" max="8" width="9.7109375" style="1" customWidth="1"/>
    <col min="9" max="12" width="17.7109375" style="2" customWidth="1"/>
    <col min="13" max="13" width="20.7109375" style="3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1.7109375" style="2" hidden="1" customWidth="1"/>
    <col min="23" max="23" width="9.5703125" style="5" hidden="1" customWidth="1"/>
    <col min="24" max="24" width="17.7109375" style="2" customWidth="1"/>
    <col min="25" max="25" width="17.7109375" style="5" customWidth="1"/>
    <col min="26" max="26" width="17.7109375" style="9" customWidth="1"/>
    <col min="27" max="27" width="17.7109375" style="5" customWidth="1"/>
    <col min="28" max="28" width="17.7109375" style="10" customWidth="1"/>
    <col min="29" max="29" width="17.7109375" style="5" customWidth="1"/>
    <col min="30" max="30" width="17.7109375" style="2" hidden="1" customWidth="1"/>
    <col min="31" max="31" width="10.85546875" style="2" bestFit="1" customWidth="1"/>
    <col min="32" max="32" width="17.28515625" style="5" bestFit="1" customWidth="1"/>
    <col min="33" max="33" width="17.7109375" style="9" customWidth="1"/>
    <col min="34" max="34" width="12.28515625" style="5" bestFit="1" customWidth="1"/>
    <col min="35" max="35" width="7.85546875" style="2" hidden="1" customWidth="1"/>
    <col min="36" max="36" width="17.28515625" style="5" hidden="1" customWidth="1"/>
    <col min="37" max="37" width="17.7109375" style="3" customWidth="1"/>
    <col min="38" max="38" width="17.7109375" style="5" customWidth="1"/>
    <col min="39" max="39" width="17.7109375" style="3" customWidth="1"/>
    <col min="40" max="40" width="17.7109375" style="5" customWidth="1"/>
    <col min="41" max="41" width="17.7109375" style="2" hidden="1" customWidth="1"/>
    <col min="42" max="42" width="17.7109375" style="5" customWidth="1"/>
    <col min="43" max="44" width="17.7109375" style="2" customWidth="1"/>
    <col min="45" max="45" width="17.7109375" style="5" customWidth="1"/>
    <col min="46" max="46" width="17.7109375" style="11" customWidth="1"/>
    <col min="47" max="47" width="17.7109375" style="5" customWidth="1"/>
    <col min="48" max="48" width="13.7109375" style="12" hidden="1" customWidth="1"/>
    <col min="49" max="49" width="13.7109375" style="5" hidden="1" customWidth="1"/>
    <col min="50" max="50" width="13.7109375" style="13" hidden="1" customWidth="1"/>
    <col min="51" max="51" width="13.7109375" style="5" hidden="1" customWidth="1"/>
    <col min="52" max="52" width="13.7109375" style="14" hidden="1" customWidth="1"/>
    <col min="53" max="53" width="13.7109375" style="5" hidden="1" customWidth="1"/>
    <col min="54" max="54" width="13.7109375" style="15" hidden="1" customWidth="1"/>
    <col min="55" max="55" width="13.7109375" style="5" hidden="1" customWidth="1"/>
    <col min="56" max="56" width="13.7109375" style="2" hidden="1" customWidth="1"/>
    <col min="57" max="57" width="13.7109375" style="5" hidden="1" customWidth="1"/>
  </cols>
  <sheetData>
    <row r="1" spans="1:57" x14ac:dyDescent="0.25">
      <c r="AL1" s="5">
        <v>4498</v>
      </c>
      <c r="AN1" s="5">
        <v>7496</v>
      </c>
      <c r="AP1" s="5">
        <v>0</v>
      </c>
      <c r="AU1" s="5" t="s">
        <v>0</v>
      </c>
    </row>
    <row r="2" spans="1:57" ht="68.099999999999994" customHeight="1" x14ac:dyDescent="0.2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7" t="s">
        <v>13</v>
      </c>
      <c r="N2" s="18" t="s">
        <v>14</v>
      </c>
      <c r="O2" s="16" t="s">
        <v>15</v>
      </c>
      <c r="P2" s="19" t="s">
        <v>16</v>
      </c>
      <c r="Q2" s="16" t="s">
        <v>17</v>
      </c>
      <c r="R2" s="20" t="s">
        <v>18</v>
      </c>
      <c r="S2" s="16" t="s">
        <v>19</v>
      </c>
      <c r="T2" s="21" t="s">
        <v>20</v>
      </c>
      <c r="U2" s="16" t="s">
        <v>21</v>
      </c>
      <c r="V2" s="16" t="s">
        <v>22</v>
      </c>
      <c r="W2" s="16" t="s">
        <v>23</v>
      </c>
      <c r="X2" s="16" t="s">
        <v>24</v>
      </c>
      <c r="Y2" s="16" t="s">
        <v>25</v>
      </c>
      <c r="Z2" s="22" t="s">
        <v>26</v>
      </c>
      <c r="AA2" s="16" t="s">
        <v>27</v>
      </c>
      <c r="AB2" s="23" t="s">
        <v>28</v>
      </c>
      <c r="AC2" s="16" t="s">
        <v>29</v>
      </c>
      <c r="AD2" s="16" t="s">
        <v>30</v>
      </c>
      <c r="AE2" s="16" t="s">
        <v>31</v>
      </c>
      <c r="AF2" s="16" t="s">
        <v>32</v>
      </c>
      <c r="AG2" s="22" t="s">
        <v>33</v>
      </c>
      <c r="AH2" s="16" t="s">
        <v>34</v>
      </c>
      <c r="AI2" s="16" t="s">
        <v>35</v>
      </c>
      <c r="AJ2" s="16" t="s">
        <v>36</v>
      </c>
      <c r="AK2" s="17" t="s">
        <v>37</v>
      </c>
      <c r="AL2" s="16" t="s">
        <v>38</v>
      </c>
      <c r="AM2" s="17" t="s">
        <v>39</v>
      </c>
      <c r="AN2" s="16" t="s">
        <v>40</v>
      </c>
      <c r="AO2" s="16" t="s">
        <v>41</v>
      </c>
      <c r="AP2" s="16" t="s">
        <v>42</v>
      </c>
      <c r="AQ2" s="16" t="s">
        <v>43</v>
      </c>
      <c r="AR2" s="16" t="s">
        <v>44</v>
      </c>
      <c r="AS2" s="16" t="s">
        <v>45</v>
      </c>
      <c r="AT2" s="16" t="s">
        <v>46</v>
      </c>
      <c r="AU2" s="16" t="s">
        <v>47</v>
      </c>
      <c r="AV2" s="24" t="s">
        <v>48</v>
      </c>
      <c r="AW2" s="16" t="s">
        <v>49</v>
      </c>
      <c r="AX2" s="25" t="s">
        <v>50</v>
      </c>
      <c r="AY2" s="16" t="s">
        <v>51</v>
      </c>
      <c r="AZ2" s="26" t="s">
        <v>52</v>
      </c>
      <c r="BA2" s="16" t="s">
        <v>53</v>
      </c>
      <c r="BB2" s="27" t="s">
        <v>54</v>
      </c>
      <c r="BC2" s="16" t="s">
        <v>55</v>
      </c>
      <c r="BD2" s="16" t="s">
        <v>56</v>
      </c>
      <c r="BE2" s="16" t="s">
        <v>57</v>
      </c>
    </row>
    <row r="3" spans="1:57" x14ac:dyDescent="0.25">
      <c r="A3" s="1" t="s">
        <v>58</v>
      </c>
      <c r="B3" s="1" t="s">
        <v>225</v>
      </c>
      <c r="C3" s="1" t="s">
        <v>226</v>
      </c>
      <c r="D3" s="1" t="s">
        <v>227</v>
      </c>
      <c r="E3" s="1" t="s">
        <v>60</v>
      </c>
      <c r="F3" s="1" t="s">
        <v>61</v>
      </c>
      <c r="G3" s="1" t="s">
        <v>62</v>
      </c>
      <c r="H3" s="1" t="s">
        <v>63</v>
      </c>
      <c r="I3" s="2">
        <v>150</v>
      </c>
      <c r="J3" s="2">
        <v>33.869999999999997</v>
      </c>
      <c r="K3" s="2">
        <f t="shared" ref="K3:K34" si="0">SUM(N3,P3,R3,T3,V3,X3,Z3,AB3,AE3,AG3,AI3,AV3,AX3,AZ3,BB3,BD3)</f>
        <v>17.7</v>
      </c>
      <c r="L3" s="2">
        <f t="shared" ref="L3:L34" si="1">SUM(M3,AD3,AK3,AM3,AO3,AQ3,AR3)</f>
        <v>2.48</v>
      </c>
      <c r="N3" s="4">
        <v>1.91</v>
      </c>
      <c r="O3" s="5">
        <v>6268.8587499999994</v>
      </c>
      <c r="P3" s="6">
        <v>6.1</v>
      </c>
      <c r="Q3" s="5">
        <v>17656.45</v>
      </c>
      <c r="Z3" s="9">
        <v>7.21</v>
      </c>
      <c r="AA3" s="5">
        <v>1457.32125</v>
      </c>
      <c r="AB3" s="10">
        <v>2.48</v>
      </c>
      <c r="AC3" s="5">
        <v>451.36</v>
      </c>
      <c r="AK3" s="3">
        <v>0.62</v>
      </c>
      <c r="AL3" s="5">
        <f t="shared" ref="AL3:AL34" si="2">IF(AK3&gt;0,AK3*$AL$1,"")</f>
        <v>2788.7599999999998</v>
      </c>
      <c r="AM3" s="3">
        <v>0.24</v>
      </c>
      <c r="AN3" s="5">
        <f t="shared" ref="AN3:AN34" si="3">IF(AM3&gt;0,AM3*$AN$1,"")</f>
        <v>1799.04</v>
      </c>
      <c r="AP3" s="5" t="str">
        <f t="shared" ref="AP3:AP34" si="4">IF(AO3&gt;0,AO3*$AP$1,"")</f>
        <v/>
      </c>
      <c r="AQ3" s="2">
        <v>1.39</v>
      </c>
      <c r="AR3" s="2">
        <v>0.23</v>
      </c>
      <c r="AS3" s="5">
        <f t="shared" ref="AS3:AS34" si="5">SUM(O3,Q3,S3,U3,W3,Y3,AA3,AC3,AF3,AH3,AJ3,AW3,AY3,BA3,BC3,BE3)</f>
        <v>25833.99</v>
      </c>
      <c r="AT3" s="11">
        <f t="shared" ref="AT3:AT34" si="6">(AS3/$AS$124)*100</f>
        <v>0.59130630983504451</v>
      </c>
      <c r="AU3" s="5">
        <f t="shared" ref="AU3:AU34" si="7">(AT3/100)*$AU$1</f>
        <v>591.30630983504454</v>
      </c>
    </row>
    <row r="4" spans="1:57" x14ac:dyDescent="0.25">
      <c r="A4" s="1" t="s">
        <v>58</v>
      </c>
      <c r="B4" s="1" t="s">
        <v>225</v>
      </c>
      <c r="C4" s="1" t="s">
        <v>226</v>
      </c>
      <c r="D4" s="1" t="s">
        <v>227</v>
      </c>
      <c r="E4" s="1" t="s">
        <v>64</v>
      </c>
      <c r="F4" s="1" t="s">
        <v>61</v>
      </c>
      <c r="G4" s="1" t="s">
        <v>62</v>
      </c>
      <c r="H4" s="1" t="s">
        <v>63</v>
      </c>
      <c r="I4" s="2">
        <v>150</v>
      </c>
      <c r="J4" s="2">
        <v>32.630000000000003</v>
      </c>
      <c r="K4" s="2">
        <f t="shared" si="0"/>
        <v>32.620000000000005</v>
      </c>
      <c r="L4" s="2">
        <f t="shared" si="1"/>
        <v>0</v>
      </c>
      <c r="P4" s="6">
        <v>23.21</v>
      </c>
      <c r="Q4" s="5">
        <v>60941.63</v>
      </c>
      <c r="R4" s="7">
        <v>4.96</v>
      </c>
      <c r="S4" s="5">
        <v>7512.3125</v>
      </c>
      <c r="Z4" s="9">
        <v>1.92</v>
      </c>
      <c r="AA4" s="5">
        <v>386.63625000000002</v>
      </c>
      <c r="AB4" s="10">
        <v>2.5299999999999998</v>
      </c>
      <c r="AC4" s="5">
        <v>447.98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si="5"/>
        <v>69288.558749999997</v>
      </c>
      <c r="AT4" s="11">
        <f t="shared" si="6"/>
        <v>1.5859246670085103</v>
      </c>
      <c r="AU4" s="5">
        <f t="shared" si="7"/>
        <v>1585.9246670085101</v>
      </c>
    </row>
    <row r="5" spans="1:57" x14ac:dyDescent="0.25">
      <c r="A5" s="1" t="s">
        <v>58</v>
      </c>
      <c r="B5" s="1" t="s">
        <v>225</v>
      </c>
      <c r="C5" s="1" t="s">
        <v>226</v>
      </c>
      <c r="D5" s="1" t="s">
        <v>227</v>
      </c>
      <c r="E5" s="1" t="s">
        <v>65</v>
      </c>
      <c r="F5" s="1" t="s">
        <v>61</v>
      </c>
      <c r="G5" s="1" t="s">
        <v>62</v>
      </c>
      <c r="H5" s="1" t="s">
        <v>63</v>
      </c>
      <c r="I5" s="2">
        <v>150</v>
      </c>
      <c r="J5" s="2">
        <v>39.21</v>
      </c>
      <c r="K5" s="2">
        <f t="shared" si="0"/>
        <v>39.22</v>
      </c>
      <c r="L5" s="2">
        <f t="shared" si="1"/>
        <v>0</v>
      </c>
      <c r="P5" s="6">
        <v>12.49</v>
      </c>
      <c r="Q5" s="5">
        <v>34638.894999999997</v>
      </c>
      <c r="R5" s="7">
        <v>26.73</v>
      </c>
      <c r="S5" s="5">
        <v>42850.5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5"/>
        <v>77489.39499999999</v>
      </c>
      <c r="AT5" s="11">
        <f t="shared" si="6"/>
        <v>1.7736311041693578</v>
      </c>
      <c r="AU5" s="5">
        <f t="shared" si="7"/>
        <v>1773.6311041693577</v>
      </c>
    </row>
    <row r="6" spans="1:57" x14ac:dyDescent="0.25">
      <c r="A6" s="1" t="s">
        <v>58</v>
      </c>
      <c r="B6" s="1" t="s">
        <v>225</v>
      </c>
      <c r="C6" s="1" t="s">
        <v>226</v>
      </c>
      <c r="D6" s="1" t="s">
        <v>227</v>
      </c>
      <c r="E6" s="1" t="s">
        <v>66</v>
      </c>
      <c r="F6" s="1" t="s">
        <v>61</v>
      </c>
      <c r="G6" s="1" t="s">
        <v>62</v>
      </c>
      <c r="H6" s="1" t="s">
        <v>63</v>
      </c>
      <c r="I6" s="2">
        <v>150</v>
      </c>
      <c r="J6" s="2">
        <v>40.4</v>
      </c>
      <c r="K6" s="2">
        <f t="shared" si="0"/>
        <v>16.72</v>
      </c>
      <c r="L6" s="2">
        <f t="shared" si="1"/>
        <v>0</v>
      </c>
      <c r="N6" s="4">
        <v>6.01</v>
      </c>
      <c r="O6" s="5">
        <v>19725.571250000001</v>
      </c>
      <c r="P6" s="6">
        <v>10.65</v>
      </c>
      <c r="Q6" s="5">
        <v>30826.424999999999</v>
      </c>
      <c r="R6" s="7">
        <v>0.06</v>
      </c>
      <c r="S6" s="5">
        <v>101.0625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5"/>
        <v>50653.058749999997</v>
      </c>
      <c r="AT6" s="11">
        <f t="shared" si="6"/>
        <v>1.1593823970404962</v>
      </c>
      <c r="AU6" s="5">
        <f t="shared" si="7"/>
        <v>1159.382397040496</v>
      </c>
    </row>
    <row r="7" spans="1:57" x14ac:dyDescent="0.25">
      <c r="A7" s="1" t="s">
        <v>67</v>
      </c>
      <c r="B7" s="1" t="s">
        <v>68</v>
      </c>
      <c r="C7" s="1" t="s">
        <v>228</v>
      </c>
      <c r="D7" s="1" t="s">
        <v>59</v>
      </c>
      <c r="E7" s="1" t="s">
        <v>69</v>
      </c>
      <c r="F7" s="1" t="s">
        <v>61</v>
      </c>
      <c r="G7" s="1" t="s">
        <v>62</v>
      </c>
      <c r="H7" s="1" t="s">
        <v>63</v>
      </c>
      <c r="I7" s="2">
        <v>155.46</v>
      </c>
      <c r="J7" s="2">
        <v>39.28</v>
      </c>
      <c r="K7" s="2">
        <f t="shared" si="0"/>
        <v>38.349999999999994</v>
      </c>
      <c r="L7" s="2">
        <f t="shared" si="1"/>
        <v>0</v>
      </c>
      <c r="P7" s="6">
        <v>26.99</v>
      </c>
      <c r="Q7" s="5">
        <v>78122.555000000008</v>
      </c>
      <c r="R7" s="7">
        <v>11.36</v>
      </c>
      <c r="S7" s="5">
        <v>19134.5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5"/>
        <v>97257.055000000008</v>
      </c>
      <c r="AT7" s="11">
        <f t="shared" si="6"/>
        <v>2.226087038722008</v>
      </c>
      <c r="AU7" s="5">
        <f t="shared" si="7"/>
        <v>2226.0870387220079</v>
      </c>
    </row>
    <row r="8" spans="1:57" x14ac:dyDescent="0.25">
      <c r="A8" s="1" t="s">
        <v>67</v>
      </c>
      <c r="B8" s="1" t="s">
        <v>68</v>
      </c>
      <c r="C8" s="1" t="s">
        <v>228</v>
      </c>
      <c r="D8" s="1" t="s">
        <v>59</v>
      </c>
      <c r="E8" s="1" t="s">
        <v>70</v>
      </c>
      <c r="F8" s="1" t="s">
        <v>61</v>
      </c>
      <c r="G8" s="1" t="s">
        <v>62</v>
      </c>
      <c r="H8" s="1" t="s">
        <v>63</v>
      </c>
      <c r="I8" s="2">
        <v>155.46</v>
      </c>
      <c r="J8" s="2">
        <v>37.32</v>
      </c>
      <c r="K8" s="2">
        <f t="shared" si="0"/>
        <v>3.76</v>
      </c>
      <c r="L8" s="2">
        <f t="shared" si="1"/>
        <v>0</v>
      </c>
      <c r="P8" s="6">
        <v>3.28</v>
      </c>
      <c r="Q8" s="5">
        <v>9493.9599999999991</v>
      </c>
      <c r="R8" s="7">
        <v>0.48</v>
      </c>
      <c r="S8" s="5">
        <v>808.5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5"/>
        <v>10302.459999999999</v>
      </c>
      <c r="AT8" s="11">
        <f t="shared" si="6"/>
        <v>0.23580986153602879</v>
      </c>
      <c r="AU8" s="5">
        <f t="shared" si="7"/>
        <v>235.80986153602879</v>
      </c>
    </row>
    <row r="9" spans="1:57" x14ac:dyDescent="0.25">
      <c r="A9" s="1" t="s">
        <v>67</v>
      </c>
      <c r="B9" s="1" t="s">
        <v>68</v>
      </c>
      <c r="C9" s="1" t="s">
        <v>228</v>
      </c>
      <c r="D9" s="1" t="s">
        <v>59</v>
      </c>
      <c r="E9" s="1" t="s">
        <v>71</v>
      </c>
      <c r="F9" s="1" t="s">
        <v>61</v>
      </c>
      <c r="G9" s="1" t="s">
        <v>62</v>
      </c>
      <c r="H9" s="1" t="s">
        <v>63</v>
      </c>
      <c r="I9" s="2">
        <v>155.46</v>
      </c>
      <c r="J9" s="2">
        <v>40.76</v>
      </c>
      <c r="K9" s="2">
        <f t="shared" si="0"/>
        <v>5.43</v>
      </c>
      <c r="L9" s="2">
        <f t="shared" si="1"/>
        <v>0</v>
      </c>
      <c r="P9" s="6">
        <v>4.59</v>
      </c>
      <c r="Q9" s="5">
        <v>13285.754999999999</v>
      </c>
      <c r="R9" s="7">
        <v>0.84</v>
      </c>
      <c r="S9" s="5">
        <v>1414.875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5"/>
        <v>14700.63</v>
      </c>
      <c r="AT9" s="11">
        <f t="shared" si="6"/>
        <v>0.33647823187786124</v>
      </c>
      <c r="AU9" s="5">
        <f t="shared" si="7"/>
        <v>336.47823187786128</v>
      </c>
    </row>
    <row r="10" spans="1:57" x14ac:dyDescent="0.25">
      <c r="A10" s="1" t="s">
        <v>72</v>
      </c>
      <c r="B10" s="1" t="s">
        <v>73</v>
      </c>
      <c r="C10" s="1" t="s">
        <v>74</v>
      </c>
      <c r="D10" s="1" t="s">
        <v>59</v>
      </c>
      <c r="E10" s="1" t="s">
        <v>75</v>
      </c>
      <c r="F10" s="1" t="s">
        <v>76</v>
      </c>
      <c r="G10" s="1" t="s">
        <v>62</v>
      </c>
      <c r="H10" s="1" t="s">
        <v>63</v>
      </c>
      <c r="I10" s="2">
        <v>229.88999938964841</v>
      </c>
      <c r="J10" s="2">
        <v>40.36</v>
      </c>
      <c r="K10" s="2">
        <f t="shared" si="0"/>
        <v>40</v>
      </c>
      <c r="L10" s="2">
        <f t="shared" si="1"/>
        <v>0</v>
      </c>
      <c r="P10" s="6">
        <v>38.200000000000003</v>
      </c>
      <c r="Q10" s="5">
        <v>86706.815000000002</v>
      </c>
      <c r="R10" s="7">
        <v>1.8</v>
      </c>
      <c r="S10" s="5">
        <v>3017.4375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5"/>
        <v>89724.252500000002</v>
      </c>
      <c r="AT10" s="11">
        <f t="shared" si="6"/>
        <v>2.0536710221101258</v>
      </c>
      <c r="AU10" s="5">
        <f t="shared" si="7"/>
        <v>2053.6710221101257</v>
      </c>
    </row>
    <row r="11" spans="1:57" x14ac:dyDescent="0.25">
      <c r="A11" s="1" t="s">
        <v>72</v>
      </c>
      <c r="B11" s="1" t="s">
        <v>73</v>
      </c>
      <c r="C11" s="1" t="s">
        <v>74</v>
      </c>
      <c r="D11" s="1" t="s">
        <v>59</v>
      </c>
      <c r="E11" s="1" t="s">
        <v>77</v>
      </c>
      <c r="F11" s="1" t="s">
        <v>76</v>
      </c>
      <c r="G11" s="1" t="s">
        <v>62</v>
      </c>
      <c r="H11" s="1" t="s">
        <v>63</v>
      </c>
      <c r="I11" s="2">
        <v>229.88999938964841</v>
      </c>
      <c r="J11" s="2">
        <v>40.1</v>
      </c>
      <c r="K11" s="2">
        <f t="shared" si="0"/>
        <v>40</v>
      </c>
      <c r="L11" s="2">
        <f t="shared" si="1"/>
        <v>0</v>
      </c>
      <c r="N11" s="4">
        <v>14.61</v>
      </c>
      <c r="O11" s="5">
        <v>34251.318749999999</v>
      </c>
      <c r="P11" s="6">
        <v>21.03</v>
      </c>
      <c r="Q11" s="5">
        <v>44815.13</v>
      </c>
      <c r="R11" s="7">
        <v>4.3599999999999994</v>
      </c>
      <c r="S11" s="5">
        <v>6261.0625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5"/>
        <v>85327.511249999996</v>
      </c>
      <c r="AT11" s="11">
        <f t="shared" si="6"/>
        <v>1.9530353539908369</v>
      </c>
      <c r="AU11" s="5">
        <f t="shared" si="7"/>
        <v>1953.0353539908369</v>
      </c>
    </row>
    <row r="12" spans="1:57" x14ac:dyDescent="0.25">
      <c r="A12" s="1" t="s">
        <v>72</v>
      </c>
      <c r="B12" s="1" t="s">
        <v>73</v>
      </c>
      <c r="C12" s="1" t="s">
        <v>74</v>
      </c>
      <c r="D12" s="1" t="s">
        <v>59</v>
      </c>
      <c r="E12" s="1" t="s">
        <v>78</v>
      </c>
      <c r="F12" s="1" t="s">
        <v>76</v>
      </c>
      <c r="G12" s="1" t="s">
        <v>62</v>
      </c>
      <c r="H12" s="1" t="s">
        <v>63</v>
      </c>
      <c r="I12" s="2">
        <v>229.88999938964841</v>
      </c>
      <c r="J12" s="2">
        <v>33.479999999999997</v>
      </c>
      <c r="K12" s="2">
        <f t="shared" si="0"/>
        <v>33.479999999999997</v>
      </c>
      <c r="L12" s="2">
        <f t="shared" si="1"/>
        <v>0</v>
      </c>
      <c r="N12" s="4">
        <v>6.89</v>
      </c>
      <c r="O12" s="5">
        <v>16166.81</v>
      </c>
      <c r="P12" s="6">
        <v>26.59</v>
      </c>
      <c r="Q12" s="5">
        <v>57153.97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5"/>
        <v>73320.78</v>
      </c>
      <c r="AT12" s="11">
        <f t="shared" si="6"/>
        <v>1.6782169481379814</v>
      </c>
      <c r="AU12" s="5">
        <f t="shared" si="7"/>
        <v>1678.2169481379815</v>
      </c>
    </row>
    <row r="13" spans="1:57" x14ac:dyDescent="0.25">
      <c r="A13" s="1" t="s">
        <v>72</v>
      </c>
      <c r="B13" s="1" t="s">
        <v>73</v>
      </c>
      <c r="C13" s="1" t="s">
        <v>74</v>
      </c>
      <c r="D13" s="1" t="s">
        <v>59</v>
      </c>
      <c r="E13" s="1" t="s">
        <v>79</v>
      </c>
      <c r="F13" s="1" t="s">
        <v>76</v>
      </c>
      <c r="G13" s="1" t="s">
        <v>62</v>
      </c>
      <c r="H13" s="1" t="s">
        <v>63</v>
      </c>
      <c r="I13" s="2">
        <v>229.88999938964841</v>
      </c>
      <c r="J13" s="2">
        <v>39.61</v>
      </c>
      <c r="K13" s="2">
        <f t="shared" si="0"/>
        <v>39.609999999999992</v>
      </c>
      <c r="L13" s="2">
        <f t="shared" si="1"/>
        <v>0</v>
      </c>
      <c r="P13" s="6">
        <v>30.06</v>
      </c>
      <c r="Q13" s="5">
        <v>83047.34</v>
      </c>
      <c r="Z13" s="9">
        <v>5.43</v>
      </c>
      <c r="AA13" s="5">
        <v>1095.8062500000001</v>
      </c>
      <c r="AB13" s="10">
        <v>4.12</v>
      </c>
      <c r="AC13" s="5">
        <v>732.16000000000008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5"/>
        <v>84875.306249999994</v>
      </c>
      <c r="AT13" s="11">
        <f t="shared" si="6"/>
        <v>1.9426849718067858</v>
      </c>
      <c r="AU13" s="5">
        <f t="shared" si="7"/>
        <v>1942.6849718067858</v>
      </c>
    </row>
    <row r="14" spans="1:57" x14ac:dyDescent="0.25">
      <c r="A14" s="1" t="s">
        <v>72</v>
      </c>
      <c r="B14" s="1" t="s">
        <v>73</v>
      </c>
      <c r="C14" s="1" t="s">
        <v>74</v>
      </c>
      <c r="D14" s="1" t="s">
        <v>59</v>
      </c>
      <c r="E14" s="1" t="s">
        <v>80</v>
      </c>
      <c r="F14" s="1" t="s">
        <v>76</v>
      </c>
      <c r="G14" s="1" t="s">
        <v>62</v>
      </c>
      <c r="H14" s="1" t="s">
        <v>63</v>
      </c>
      <c r="I14" s="2">
        <v>229.88999938964841</v>
      </c>
      <c r="J14" s="2">
        <v>39.61</v>
      </c>
      <c r="K14" s="2">
        <f t="shared" si="0"/>
        <v>39.590000000000003</v>
      </c>
      <c r="L14" s="2">
        <f t="shared" si="1"/>
        <v>0</v>
      </c>
      <c r="N14" s="4">
        <v>0.01</v>
      </c>
      <c r="O14" s="5">
        <v>23.443750000000001</v>
      </c>
      <c r="P14" s="6">
        <v>33.770000000000003</v>
      </c>
      <c r="Q14" s="5">
        <v>83758.560000000012</v>
      </c>
      <c r="R14" s="7">
        <v>5.44</v>
      </c>
      <c r="S14" s="5">
        <v>7726.46875</v>
      </c>
      <c r="Z14" s="9">
        <v>0.1</v>
      </c>
      <c r="AA14" s="5">
        <v>19.346250000000001</v>
      </c>
      <c r="AB14" s="10">
        <v>0.27</v>
      </c>
      <c r="AC14" s="5">
        <v>47.84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5"/>
        <v>91575.658750000017</v>
      </c>
      <c r="AT14" s="11">
        <f t="shared" si="6"/>
        <v>2.0960472945207385</v>
      </c>
      <c r="AU14" s="5">
        <f t="shared" si="7"/>
        <v>2096.0472945207384</v>
      </c>
    </row>
    <row r="15" spans="1:57" x14ac:dyDescent="0.25">
      <c r="A15" s="1" t="s">
        <v>72</v>
      </c>
      <c r="B15" s="1" t="s">
        <v>73</v>
      </c>
      <c r="C15" s="1" t="s">
        <v>74</v>
      </c>
      <c r="D15" s="1" t="s">
        <v>59</v>
      </c>
      <c r="E15" s="1" t="s">
        <v>81</v>
      </c>
      <c r="F15" s="1" t="s">
        <v>76</v>
      </c>
      <c r="G15" s="1" t="s">
        <v>62</v>
      </c>
      <c r="H15" s="1" t="s">
        <v>63</v>
      </c>
      <c r="I15" s="2">
        <v>229.88999938964841</v>
      </c>
      <c r="J15" s="2">
        <v>32.79</v>
      </c>
      <c r="K15" s="2">
        <f t="shared" si="0"/>
        <v>32.79</v>
      </c>
      <c r="L15" s="2">
        <f t="shared" si="1"/>
        <v>0</v>
      </c>
      <c r="N15" s="4">
        <v>0.15</v>
      </c>
      <c r="O15" s="5">
        <v>351.65625</v>
      </c>
      <c r="P15" s="6">
        <v>27.29</v>
      </c>
      <c r="Q15" s="5">
        <v>59535.73</v>
      </c>
      <c r="R15" s="7">
        <v>5.35</v>
      </c>
      <c r="S15" s="5">
        <v>7704.8124999999991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5"/>
        <v>67592.198749999996</v>
      </c>
      <c r="AT15" s="11">
        <f t="shared" si="6"/>
        <v>1.5470972008775805</v>
      </c>
      <c r="AU15" s="5">
        <f t="shared" si="7"/>
        <v>1547.0972008775807</v>
      </c>
    </row>
    <row r="16" spans="1:57" x14ac:dyDescent="0.25">
      <c r="A16" s="1" t="s">
        <v>82</v>
      </c>
      <c r="B16" s="1" t="s">
        <v>83</v>
      </c>
      <c r="C16" s="1" t="s">
        <v>84</v>
      </c>
      <c r="D16" s="1" t="s">
        <v>59</v>
      </c>
      <c r="E16" s="1" t="s">
        <v>60</v>
      </c>
      <c r="F16" s="1" t="s">
        <v>76</v>
      </c>
      <c r="G16" s="1" t="s">
        <v>62</v>
      </c>
      <c r="H16" s="1" t="s">
        <v>63</v>
      </c>
      <c r="I16" s="2">
        <v>74.84</v>
      </c>
      <c r="J16" s="2">
        <v>33.51</v>
      </c>
      <c r="K16" s="2">
        <f t="shared" si="0"/>
        <v>33.510000000000012</v>
      </c>
      <c r="L16" s="2">
        <f t="shared" si="1"/>
        <v>0</v>
      </c>
      <c r="P16" s="6">
        <v>33.510000000000012</v>
      </c>
      <c r="Q16" s="5">
        <v>79784.825000000012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5"/>
        <v>79784.825000000012</v>
      </c>
      <c r="AT16" s="11">
        <f t="shared" si="6"/>
        <v>1.8261705006305573</v>
      </c>
      <c r="AU16" s="5">
        <f t="shared" si="7"/>
        <v>1826.1705006305574</v>
      </c>
    </row>
    <row r="17" spans="1:47" x14ac:dyDescent="0.25">
      <c r="A17" s="1" t="s">
        <v>82</v>
      </c>
      <c r="B17" s="1" t="s">
        <v>83</v>
      </c>
      <c r="C17" s="1" t="s">
        <v>84</v>
      </c>
      <c r="D17" s="1" t="s">
        <v>59</v>
      </c>
      <c r="E17" s="1" t="s">
        <v>66</v>
      </c>
      <c r="F17" s="1" t="s">
        <v>76</v>
      </c>
      <c r="G17" s="1" t="s">
        <v>62</v>
      </c>
      <c r="H17" s="1" t="s">
        <v>63</v>
      </c>
      <c r="I17" s="2">
        <v>74.84</v>
      </c>
      <c r="J17" s="2">
        <v>40.049999999999997</v>
      </c>
      <c r="K17" s="2">
        <f t="shared" si="0"/>
        <v>39.989999999999995</v>
      </c>
      <c r="L17" s="2">
        <f t="shared" si="1"/>
        <v>0</v>
      </c>
      <c r="P17" s="6">
        <v>27.13</v>
      </c>
      <c r="Q17" s="5">
        <v>63265.5</v>
      </c>
      <c r="R17" s="7">
        <v>12.86</v>
      </c>
      <c r="S17" s="5">
        <v>18547.375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5"/>
        <v>81812.875</v>
      </c>
      <c r="AT17" s="11">
        <f t="shared" si="6"/>
        <v>1.8725899179045036</v>
      </c>
      <c r="AU17" s="5">
        <f t="shared" si="7"/>
        <v>1872.5899179045036</v>
      </c>
    </row>
    <row r="18" spans="1:47" x14ac:dyDescent="0.25">
      <c r="A18" s="1" t="s">
        <v>85</v>
      </c>
      <c r="B18" s="1" t="s">
        <v>86</v>
      </c>
      <c r="C18" s="1" t="s">
        <v>87</v>
      </c>
      <c r="D18" s="1" t="s">
        <v>88</v>
      </c>
      <c r="E18" s="1" t="s">
        <v>65</v>
      </c>
      <c r="F18" s="1" t="s">
        <v>76</v>
      </c>
      <c r="G18" s="1" t="s">
        <v>62</v>
      </c>
      <c r="H18" s="1" t="s">
        <v>63</v>
      </c>
      <c r="I18" s="2">
        <v>74.77</v>
      </c>
      <c r="J18" s="2">
        <v>39.06</v>
      </c>
      <c r="K18" s="2">
        <f t="shared" si="0"/>
        <v>39.07</v>
      </c>
      <c r="L18" s="2">
        <f t="shared" si="1"/>
        <v>0</v>
      </c>
      <c r="N18" s="4">
        <v>0.73</v>
      </c>
      <c r="O18" s="5">
        <v>1711.39375</v>
      </c>
      <c r="P18" s="6">
        <v>18.7</v>
      </c>
      <c r="Q18" s="5">
        <v>40022.665000000001</v>
      </c>
      <c r="R18" s="7">
        <v>17.25</v>
      </c>
      <c r="S18" s="5">
        <v>24091.375</v>
      </c>
      <c r="T18" s="8">
        <v>2.39</v>
      </c>
      <c r="U18" s="5">
        <v>928.41250000000002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5"/>
        <v>66753.846250000002</v>
      </c>
      <c r="AT18" s="11">
        <f t="shared" si="6"/>
        <v>1.5279084064592199</v>
      </c>
      <c r="AU18" s="5">
        <f t="shared" si="7"/>
        <v>1527.9084064592198</v>
      </c>
    </row>
    <row r="19" spans="1:47" x14ac:dyDescent="0.25">
      <c r="A19" s="1" t="s">
        <v>85</v>
      </c>
      <c r="B19" s="1" t="s">
        <v>86</v>
      </c>
      <c r="C19" s="1" t="s">
        <v>87</v>
      </c>
      <c r="D19" s="1" t="s">
        <v>88</v>
      </c>
      <c r="E19" s="1" t="s">
        <v>64</v>
      </c>
      <c r="F19" s="1" t="s">
        <v>76</v>
      </c>
      <c r="G19" s="1" t="s">
        <v>62</v>
      </c>
      <c r="H19" s="1" t="s">
        <v>63</v>
      </c>
      <c r="I19" s="2">
        <v>74.77</v>
      </c>
      <c r="J19" s="2">
        <v>32.74</v>
      </c>
      <c r="K19" s="2">
        <f t="shared" si="0"/>
        <v>32.730000000000004</v>
      </c>
      <c r="L19" s="2">
        <f t="shared" si="1"/>
        <v>0</v>
      </c>
      <c r="P19" s="6">
        <v>24.18</v>
      </c>
      <c r="Q19" s="5">
        <v>59974.039999999994</v>
      </c>
      <c r="R19" s="7">
        <v>8.5500000000000007</v>
      </c>
      <c r="S19" s="5">
        <v>12344.0625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5"/>
        <v>72318.102499999994</v>
      </c>
      <c r="AT19" s="11">
        <f t="shared" si="6"/>
        <v>1.6552669689640469</v>
      </c>
      <c r="AU19" s="5">
        <f t="shared" si="7"/>
        <v>1655.2669689640468</v>
      </c>
    </row>
    <row r="20" spans="1:47" x14ac:dyDescent="0.25">
      <c r="A20" s="1" t="s">
        <v>89</v>
      </c>
      <c r="B20" s="1" t="s">
        <v>90</v>
      </c>
      <c r="C20" s="1" t="s">
        <v>91</v>
      </c>
      <c r="D20" s="1" t="s">
        <v>205</v>
      </c>
      <c r="E20" s="1" t="s">
        <v>69</v>
      </c>
      <c r="F20" s="1" t="s">
        <v>76</v>
      </c>
      <c r="G20" s="1" t="s">
        <v>62</v>
      </c>
      <c r="H20" s="1" t="s">
        <v>63</v>
      </c>
      <c r="I20" s="2">
        <v>80</v>
      </c>
      <c r="J20" s="2">
        <v>39.369999999999997</v>
      </c>
      <c r="K20" s="2">
        <f t="shared" si="0"/>
        <v>39.370000000000005</v>
      </c>
      <c r="L20" s="2">
        <f t="shared" si="1"/>
        <v>0</v>
      </c>
      <c r="N20" s="4">
        <v>6.67</v>
      </c>
      <c r="O20" s="5">
        <v>15636.981250000001</v>
      </c>
      <c r="P20" s="6">
        <v>16.78</v>
      </c>
      <c r="Q20" s="5">
        <v>34696.785000000003</v>
      </c>
      <c r="R20" s="7">
        <v>3.62</v>
      </c>
      <c r="S20" s="5">
        <v>4851</v>
      </c>
      <c r="T20" s="8">
        <v>12.3</v>
      </c>
      <c r="U20" s="5">
        <v>5276.4174999999996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5"/>
        <v>60461.183749999997</v>
      </c>
      <c r="AT20" s="11">
        <f t="shared" si="6"/>
        <v>1.3838775756850201</v>
      </c>
      <c r="AU20" s="5">
        <f t="shared" si="7"/>
        <v>1383.8775756850202</v>
      </c>
    </row>
    <row r="21" spans="1:47" x14ac:dyDescent="0.25">
      <c r="A21" s="1" t="s">
        <v>89</v>
      </c>
      <c r="B21" s="1" t="s">
        <v>90</v>
      </c>
      <c r="C21" s="1" t="s">
        <v>91</v>
      </c>
      <c r="D21" s="1" t="s">
        <v>205</v>
      </c>
      <c r="E21" s="1" t="s">
        <v>71</v>
      </c>
      <c r="F21" s="1" t="s">
        <v>76</v>
      </c>
      <c r="G21" s="1" t="s">
        <v>62</v>
      </c>
      <c r="H21" s="1" t="s">
        <v>63</v>
      </c>
      <c r="I21" s="2">
        <v>80</v>
      </c>
      <c r="J21" s="2">
        <v>40.33</v>
      </c>
      <c r="K21" s="2">
        <f t="shared" si="0"/>
        <v>40</v>
      </c>
      <c r="L21" s="2">
        <f t="shared" si="1"/>
        <v>0</v>
      </c>
      <c r="P21" s="6">
        <v>25.77</v>
      </c>
      <c r="Q21" s="5">
        <v>55673.64</v>
      </c>
      <c r="R21" s="7">
        <v>10.48</v>
      </c>
      <c r="S21" s="5">
        <v>14377.34375</v>
      </c>
      <c r="T21" s="8">
        <v>3.75</v>
      </c>
      <c r="U21" s="5">
        <v>1622.7349999999999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5"/>
        <v>71673.71875</v>
      </c>
      <c r="AT21" s="11">
        <f t="shared" si="6"/>
        <v>1.6405178660445923</v>
      </c>
      <c r="AU21" s="5">
        <f t="shared" si="7"/>
        <v>1640.5178660445922</v>
      </c>
    </row>
    <row r="22" spans="1:47" x14ac:dyDescent="0.25">
      <c r="A22" s="1" t="s">
        <v>92</v>
      </c>
      <c r="B22" s="1" t="s">
        <v>93</v>
      </c>
      <c r="C22" s="1" t="s">
        <v>91</v>
      </c>
      <c r="D22" s="1" t="s">
        <v>205</v>
      </c>
      <c r="E22" s="1" t="s">
        <v>70</v>
      </c>
      <c r="F22" s="1" t="s">
        <v>76</v>
      </c>
      <c r="G22" s="1" t="s">
        <v>62</v>
      </c>
      <c r="H22" s="1" t="s">
        <v>63</v>
      </c>
      <c r="I22" s="2">
        <v>80</v>
      </c>
      <c r="J22" s="2">
        <v>37.28</v>
      </c>
      <c r="K22" s="2">
        <f t="shared" si="0"/>
        <v>37.269999999999996</v>
      </c>
      <c r="L22" s="2">
        <f t="shared" si="1"/>
        <v>0</v>
      </c>
      <c r="N22" s="4">
        <v>6</v>
      </c>
      <c r="O22" s="5">
        <v>14066.25</v>
      </c>
      <c r="P22" s="6">
        <v>20.58</v>
      </c>
      <c r="Q22" s="5">
        <v>46390.565000000002</v>
      </c>
      <c r="R22" s="7">
        <v>10.69</v>
      </c>
      <c r="S22" s="5">
        <v>14971.6875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 t="shared" si="5"/>
        <v>75428.502500000002</v>
      </c>
      <c r="AT22" s="11">
        <f t="shared" si="6"/>
        <v>1.7264599649399273</v>
      </c>
      <c r="AU22" s="5">
        <f t="shared" si="7"/>
        <v>1726.4599649399272</v>
      </c>
    </row>
    <row r="23" spans="1:47" x14ac:dyDescent="0.25">
      <c r="A23" s="1" t="s">
        <v>92</v>
      </c>
      <c r="B23" s="1" t="s">
        <v>93</v>
      </c>
      <c r="C23" s="1" t="s">
        <v>91</v>
      </c>
      <c r="D23" s="1" t="s">
        <v>205</v>
      </c>
      <c r="E23" s="1" t="s">
        <v>94</v>
      </c>
      <c r="F23" s="1" t="s">
        <v>76</v>
      </c>
      <c r="G23" s="1" t="s">
        <v>62</v>
      </c>
      <c r="H23" s="1" t="s">
        <v>63</v>
      </c>
      <c r="I23" s="2">
        <v>80</v>
      </c>
      <c r="J23" s="2">
        <v>38.22</v>
      </c>
      <c r="K23" s="2">
        <f t="shared" si="0"/>
        <v>38.210000000000015</v>
      </c>
      <c r="L23" s="2">
        <f t="shared" si="1"/>
        <v>0</v>
      </c>
      <c r="P23" s="6">
        <v>35.650000000000013</v>
      </c>
      <c r="Q23" s="5">
        <v>88418.705000000002</v>
      </c>
      <c r="R23" s="7">
        <v>2.56</v>
      </c>
      <c r="S23" s="5">
        <v>3696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5"/>
        <v>92114.705000000002</v>
      </c>
      <c r="AT23" s="11">
        <f t="shared" si="6"/>
        <v>2.1083853595628752</v>
      </c>
      <c r="AU23" s="5">
        <f t="shared" si="7"/>
        <v>2108.3853595628752</v>
      </c>
    </row>
    <row r="24" spans="1:47" x14ac:dyDescent="0.25">
      <c r="A24" s="1" t="s">
        <v>95</v>
      </c>
      <c r="B24" s="1" t="s">
        <v>96</v>
      </c>
      <c r="C24" s="1" t="s">
        <v>220</v>
      </c>
      <c r="D24" s="1" t="s">
        <v>209</v>
      </c>
      <c r="E24" s="1" t="s">
        <v>97</v>
      </c>
      <c r="F24" s="1" t="s">
        <v>76</v>
      </c>
      <c r="G24" s="1" t="s">
        <v>62</v>
      </c>
      <c r="H24" s="1" t="s">
        <v>63</v>
      </c>
      <c r="I24" s="2">
        <v>80</v>
      </c>
      <c r="J24" s="2">
        <v>38.450000000000003</v>
      </c>
      <c r="K24" s="2">
        <f t="shared" si="0"/>
        <v>38.450000000000003</v>
      </c>
      <c r="L24" s="2">
        <f t="shared" si="1"/>
        <v>0</v>
      </c>
      <c r="P24" s="6">
        <v>17.73</v>
      </c>
      <c r="Q24" s="5">
        <v>47159.675000000003</v>
      </c>
      <c r="R24" s="7">
        <v>17.329999999999998</v>
      </c>
      <c r="S24" s="5">
        <v>28581.4375</v>
      </c>
      <c r="T24" s="8">
        <v>3.39</v>
      </c>
      <c r="U24" s="5">
        <v>1713.0474999999999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5"/>
        <v>77454.16</v>
      </c>
      <c r="AT24" s="11">
        <f t="shared" si="6"/>
        <v>1.7728246210118186</v>
      </c>
      <c r="AU24" s="5">
        <f t="shared" si="7"/>
        <v>1772.8246210118186</v>
      </c>
    </row>
    <row r="25" spans="1:47" x14ac:dyDescent="0.25">
      <c r="A25" s="1" t="s">
        <v>95</v>
      </c>
      <c r="B25" s="1" t="s">
        <v>96</v>
      </c>
      <c r="C25" s="1" t="s">
        <v>220</v>
      </c>
      <c r="D25" s="1" t="s">
        <v>209</v>
      </c>
      <c r="E25" s="1" t="s">
        <v>98</v>
      </c>
      <c r="F25" s="1" t="s">
        <v>76</v>
      </c>
      <c r="G25" s="1" t="s">
        <v>62</v>
      </c>
      <c r="H25" s="1" t="s">
        <v>63</v>
      </c>
      <c r="I25" s="2">
        <v>80</v>
      </c>
      <c r="J25" s="2">
        <v>37.58</v>
      </c>
      <c r="K25" s="2">
        <f t="shared" si="0"/>
        <v>37.5</v>
      </c>
      <c r="L25" s="2">
        <f t="shared" si="1"/>
        <v>0</v>
      </c>
      <c r="P25" s="6">
        <v>33.46</v>
      </c>
      <c r="Q25" s="5">
        <v>96849.97</v>
      </c>
      <c r="R25" s="7">
        <v>4.04</v>
      </c>
      <c r="S25" s="5">
        <v>6804.875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5"/>
        <v>103654.845</v>
      </c>
      <c r="AT25" s="11">
        <f t="shared" si="6"/>
        <v>2.3725241007476394</v>
      </c>
      <c r="AU25" s="5">
        <f t="shared" si="7"/>
        <v>2372.5241007476397</v>
      </c>
    </row>
    <row r="26" spans="1:47" x14ac:dyDescent="0.25">
      <c r="A26" s="1" t="s">
        <v>99</v>
      </c>
      <c r="B26" s="1" t="s">
        <v>100</v>
      </c>
      <c r="C26" s="1" t="s">
        <v>142</v>
      </c>
      <c r="D26" s="1" t="s">
        <v>88</v>
      </c>
      <c r="E26" s="1" t="s">
        <v>81</v>
      </c>
      <c r="F26" s="1" t="s">
        <v>101</v>
      </c>
      <c r="G26" s="1" t="s">
        <v>62</v>
      </c>
      <c r="H26" s="1" t="s">
        <v>63</v>
      </c>
      <c r="I26" s="2">
        <v>74.879997253417969</v>
      </c>
      <c r="J26" s="2">
        <v>32.590000000000003</v>
      </c>
      <c r="K26" s="2">
        <f t="shared" si="0"/>
        <v>32.580000000000005</v>
      </c>
      <c r="L26" s="2">
        <f t="shared" si="1"/>
        <v>0</v>
      </c>
      <c r="N26" s="4">
        <v>11.9</v>
      </c>
      <c r="O26" s="5">
        <v>37116.144999999997</v>
      </c>
      <c r="P26" s="6">
        <v>9.0500000000000007</v>
      </c>
      <c r="Q26" s="5">
        <v>23176.674999999999</v>
      </c>
      <c r="R26" s="7">
        <v>10.23</v>
      </c>
      <c r="S26" s="5">
        <v>14769.5625</v>
      </c>
      <c r="Z26" s="9">
        <v>1.4</v>
      </c>
      <c r="AA26" s="5">
        <v>269.6925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5"/>
        <v>75332.074999999997</v>
      </c>
      <c r="AT26" s="11">
        <f t="shared" si="6"/>
        <v>1.7242528653323319</v>
      </c>
      <c r="AU26" s="5">
        <f t="shared" si="7"/>
        <v>1724.252865332332</v>
      </c>
    </row>
    <row r="27" spans="1:47" x14ac:dyDescent="0.25">
      <c r="A27" s="1" t="s">
        <v>99</v>
      </c>
      <c r="B27" s="1" t="s">
        <v>100</v>
      </c>
      <c r="C27" s="1" t="s">
        <v>142</v>
      </c>
      <c r="D27" s="1" t="s">
        <v>88</v>
      </c>
      <c r="E27" s="1" t="s">
        <v>80</v>
      </c>
      <c r="F27" s="1" t="s">
        <v>101</v>
      </c>
      <c r="G27" s="1" t="s">
        <v>62</v>
      </c>
      <c r="H27" s="1" t="s">
        <v>63</v>
      </c>
      <c r="I27" s="2">
        <v>74.879997253417969</v>
      </c>
      <c r="J27" s="2">
        <v>38.770000000000003</v>
      </c>
      <c r="K27" s="2">
        <f t="shared" si="0"/>
        <v>38.759999999999991</v>
      </c>
      <c r="L27" s="2">
        <f t="shared" si="1"/>
        <v>0</v>
      </c>
      <c r="N27" s="4">
        <v>5.05</v>
      </c>
      <c r="O27" s="5">
        <v>15594.782499999999</v>
      </c>
      <c r="P27" s="6">
        <v>33.47</v>
      </c>
      <c r="Q27" s="5">
        <v>94062.98</v>
      </c>
      <c r="R27" s="7">
        <v>0.01</v>
      </c>
      <c r="S27" s="5">
        <v>16.84375</v>
      </c>
      <c r="Z27" s="9">
        <v>0.23</v>
      </c>
      <c r="AA27" s="5">
        <v>46.488750000000003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5"/>
        <v>109721.095</v>
      </c>
      <c r="AT27" s="11">
        <f t="shared" si="6"/>
        <v>2.5113726449344584</v>
      </c>
      <c r="AU27" s="5">
        <f t="shared" si="7"/>
        <v>2511.3726449344585</v>
      </c>
    </row>
    <row r="28" spans="1:47" x14ac:dyDescent="0.25">
      <c r="A28" s="1" t="s">
        <v>102</v>
      </c>
      <c r="B28" s="1" t="s">
        <v>103</v>
      </c>
      <c r="C28" s="1" t="s">
        <v>104</v>
      </c>
      <c r="D28" s="1" t="s">
        <v>211</v>
      </c>
      <c r="E28" s="1" t="s">
        <v>78</v>
      </c>
      <c r="F28" s="1" t="s">
        <v>101</v>
      </c>
      <c r="G28" s="1" t="s">
        <v>62</v>
      </c>
      <c r="H28" s="1" t="s">
        <v>63</v>
      </c>
      <c r="I28" s="2">
        <v>35.17</v>
      </c>
      <c r="J28" s="2">
        <v>33.75</v>
      </c>
      <c r="K28" s="2">
        <f t="shared" si="0"/>
        <v>29.619999999999997</v>
      </c>
      <c r="L28" s="2">
        <f t="shared" si="1"/>
        <v>0</v>
      </c>
      <c r="P28" s="6">
        <v>4.5999999999999996</v>
      </c>
      <c r="Q28" s="5">
        <v>12797.825000000001</v>
      </c>
      <c r="R28" s="7">
        <v>19.190000000000001</v>
      </c>
      <c r="S28" s="5">
        <v>28066.5</v>
      </c>
      <c r="T28" s="8">
        <v>5.83</v>
      </c>
      <c r="U28" s="5">
        <v>2528.0275000000001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5"/>
        <v>43392.352499999994</v>
      </c>
      <c r="AT28" s="11">
        <f t="shared" si="6"/>
        <v>0.99319430842221679</v>
      </c>
      <c r="AU28" s="5">
        <f t="shared" si="7"/>
        <v>993.19430842221675</v>
      </c>
    </row>
    <row r="29" spans="1:47" x14ac:dyDescent="0.25">
      <c r="A29" s="1" t="s">
        <v>105</v>
      </c>
      <c r="B29" s="1" t="s">
        <v>106</v>
      </c>
      <c r="C29" s="1" t="s">
        <v>229</v>
      </c>
      <c r="D29" s="1" t="s">
        <v>231</v>
      </c>
      <c r="E29" s="1" t="s">
        <v>65</v>
      </c>
      <c r="F29" s="1" t="s">
        <v>101</v>
      </c>
      <c r="G29" s="1" t="s">
        <v>62</v>
      </c>
      <c r="H29" s="1" t="s">
        <v>63</v>
      </c>
      <c r="I29" s="2">
        <v>115.46</v>
      </c>
      <c r="J29" s="2">
        <v>0.63</v>
      </c>
      <c r="K29" s="2">
        <f t="shared" si="0"/>
        <v>0.38</v>
      </c>
      <c r="L29" s="2">
        <f t="shared" si="1"/>
        <v>0</v>
      </c>
      <c r="N29" s="4">
        <v>0.14000000000000001</v>
      </c>
      <c r="O29" s="5">
        <v>262.57000000000011</v>
      </c>
      <c r="P29" s="6">
        <v>0.24</v>
      </c>
      <c r="Q29" s="5">
        <v>396.96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5"/>
        <v>659.53000000000009</v>
      </c>
      <c r="AT29" s="11">
        <f t="shared" si="6"/>
        <v>1.5095780811462222E-2</v>
      </c>
      <c r="AU29" s="5">
        <f t="shared" si="7"/>
        <v>15.095780811462221</v>
      </c>
    </row>
    <row r="30" spans="1:47" x14ac:dyDescent="0.25">
      <c r="A30" s="1" t="s">
        <v>105</v>
      </c>
      <c r="B30" s="1" t="s">
        <v>106</v>
      </c>
      <c r="C30" s="1" t="s">
        <v>229</v>
      </c>
      <c r="D30" s="1" t="s">
        <v>231</v>
      </c>
      <c r="E30" s="1" t="s">
        <v>60</v>
      </c>
      <c r="F30" s="1" t="s">
        <v>101</v>
      </c>
      <c r="G30" s="1" t="s">
        <v>62</v>
      </c>
      <c r="H30" s="1" t="s">
        <v>63</v>
      </c>
      <c r="I30" s="2">
        <v>115.46</v>
      </c>
      <c r="J30" s="2">
        <v>32.869999999999997</v>
      </c>
      <c r="K30" s="2">
        <f t="shared" si="0"/>
        <v>2.88</v>
      </c>
      <c r="L30" s="2">
        <f t="shared" si="1"/>
        <v>0</v>
      </c>
      <c r="T30" s="8">
        <v>2.88</v>
      </c>
      <c r="U30" s="5">
        <v>1248.48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5"/>
        <v>1248.48</v>
      </c>
      <c r="AT30" s="11">
        <f t="shared" si="6"/>
        <v>2.8576077551429581E-2</v>
      </c>
      <c r="AU30" s="5">
        <f t="shared" si="7"/>
        <v>28.576077551429581</v>
      </c>
    </row>
    <row r="31" spans="1:47" x14ac:dyDescent="0.25">
      <c r="A31" s="1" t="s">
        <v>105</v>
      </c>
      <c r="B31" s="1" t="s">
        <v>106</v>
      </c>
      <c r="C31" s="1" t="s">
        <v>230</v>
      </c>
      <c r="D31" s="1" t="s">
        <v>231</v>
      </c>
      <c r="E31" s="1" t="s">
        <v>66</v>
      </c>
      <c r="F31" s="1" t="s">
        <v>101</v>
      </c>
      <c r="G31" s="1" t="s">
        <v>62</v>
      </c>
      <c r="H31" s="1" t="s">
        <v>63</v>
      </c>
      <c r="I31" s="2">
        <v>115.46</v>
      </c>
      <c r="J31" s="2">
        <v>38.71</v>
      </c>
      <c r="K31" s="2">
        <f t="shared" si="0"/>
        <v>25.54</v>
      </c>
      <c r="L31" s="2">
        <f t="shared" si="1"/>
        <v>0</v>
      </c>
      <c r="N31" s="4">
        <v>12.88</v>
      </c>
      <c r="O31" s="5">
        <v>24156.44</v>
      </c>
      <c r="P31" s="6">
        <v>8.17</v>
      </c>
      <c r="Q31" s="5">
        <v>15365.66</v>
      </c>
      <c r="R31" s="7">
        <v>2.399999999999999</v>
      </c>
      <c r="S31" s="5">
        <v>2906.75</v>
      </c>
      <c r="T31" s="8">
        <v>2.09</v>
      </c>
      <c r="U31" s="5">
        <v>906.01499999999999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5"/>
        <v>43334.864999999998</v>
      </c>
      <c r="AT31" s="11">
        <f t="shared" si="6"/>
        <v>0.99187849458600175</v>
      </c>
      <c r="AU31" s="5">
        <f t="shared" si="7"/>
        <v>991.87849458600169</v>
      </c>
    </row>
    <row r="32" spans="1:47" x14ac:dyDescent="0.25">
      <c r="A32" s="1" t="s">
        <v>105</v>
      </c>
      <c r="B32" s="1" t="s">
        <v>106</v>
      </c>
      <c r="C32" s="1" t="s">
        <v>229</v>
      </c>
      <c r="D32" s="1" t="s">
        <v>231</v>
      </c>
      <c r="E32" s="1" t="s">
        <v>77</v>
      </c>
      <c r="F32" s="1" t="s">
        <v>101</v>
      </c>
      <c r="G32" s="1" t="s">
        <v>62</v>
      </c>
      <c r="H32" s="1" t="s">
        <v>63</v>
      </c>
      <c r="I32" s="2">
        <v>115.46</v>
      </c>
      <c r="J32" s="2">
        <v>39.909999999999997</v>
      </c>
      <c r="K32" s="2">
        <f t="shared" si="0"/>
        <v>39.909999999999997</v>
      </c>
      <c r="L32" s="2">
        <f t="shared" si="1"/>
        <v>0</v>
      </c>
      <c r="P32" s="6">
        <v>34.700000000000003</v>
      </c>
      <c r="Q32" s="5">
        <v>92214.634999999995</v>
      </c>
      <c r="R32" s="7">
        <v>2.48</v>
      </c>
      <c r="S32" s="5">
        <v>3715.25</v>
      </c>
      <c r="T32" s="8">
        <v>2.73</v>
      </c>
      <c r="U32" s="5">
        <v>1182.7325000000001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S32" s="5">
        <f t="shared" si="5"/>
        <v>97112.617499999993</v>
      </c>
      <c r="AT32" s="11">
        <f t="shared" si="6"/>
        <v>2.222781052882159</v>
      </c>
      <c r="AU32" s="5">
        <f t="shared" si="7"/>
        <v>2222.7810528821592</v>
      </c>
    </row>
    <row r="33" spans="1:47" x14ac:dyDescent="0.25">
      <c r="A33" s="1" t="s">
        <v>107</v>
      </c>
      <c r="B33" s="1" t="s">
        <v>108</v>
      </c>
      <c r="C33" s="1" t="s">
        <v>109</v>
      </c>
      <c r="D33" s="1" t="s">
        <v>210</v>
      </c>
      <c r="E33" s="1" t="s">
        <v>80</v>
      </c>
      <c r="F33" s="1" t="s">
        <v>110</v>
      </c>
      <c r="G33" s="1" t="s">
        <v>62</v>
      </c>
      <c r="H33" s="1" t="s">
        <v>111</v>
      </c>
      <c r="I33" s="2">
        <v>190.95</v>
      </c>
      <c r="J33" s="2">
        <v>0.22</v>
      </c>
      <c r="K33" s="2">
        <f t="shared" si="0"/>
        <v>0.22</v>
      </c>
      <c r="L33" s="2">
        <f t="shared" si="1"/>
        <v>0</v>
      </c>
      <c r="P33" s="6">
        <v>0.16</v>
      </c>
      <c r="Q33" s="5">
        <v>264.64</v>
      </c>
      <c r="R33" s="7">
        <v>0.06</v>
      </c>
      <c r="S33" s="5">
        <v>57.75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S33" s="5">
        <f t="shared" si="5"/>
        <v>322.39</v>
      </c>
      <c r="AT33" s="11">
        <f t="shared" si="6"/>
        <v>7.3790862823636602E-3</v>
      </c>
      <c r="AU33" s="5">
        <f t="shared" si="7"/>
        <v>7.3790862823636605</v>
      </c>
    </row>
    <row r="34" spans="1:47" x14ac:dyDescent="0.25">
      <c r="A34" s="1" t="s">
        <v>107</v>
      </c>
      <c r="B34" s="1" t="s">
        <v>108</v>
      </c>
      <c r="C34" s="1" t="s">
        <v>109</v>
      </c>
      <c r="D34" s="1" t="s">
        <v>210</v>
      </c>
      <c r="E34" s="1" t="s">
        <v>81</v>
      </c>
      <c r="F34" s="1" t="s">
        <v>110</v>
      </c>
      <c r="G34" s="1" t="s">
        <v>62</v>
      </c>
      <c r="H34" s="1" t="s">
        <v>111</v>
      </c>
      <c r="I34" s="2">
        <v>190.95</v>
      </c>
      <c r="J34" s="2">
        <v>0.22</v>
      </c>
      <c r="K34" s="2">
        <f t="shared" si="0"/>
        <v>0.03</v>
      </c>
      <c r="L34" s="2">
        <f t="shared" si="1"/>
        <v>0</v>
      </c>
      <c r="R34" s="7">
        <v>0.03</v>
      </c>
      <c r="S34" s="5">
        <v>28.875</v>
      </c>
      <c r="AL34" s="5" t="str">
        <f t="shared" si="2"/>
        <v/>
      </c>
      <c r="AN34" s="5" t="str">
        <f t="shared" si="3"/>
        <v/>
      </c>
      <c r="AP34" s="5" t="str">
        <f t="shared" si="4"/>
        <v/>
      </c>
      <c r="AS34" s="5">
        <f t="shared" si="5"/>
        <v>28.875</v>
      </c>
      <c r="AT34" s="11">
        <f t="shared" si="6"/>
        <v>6.6091105928611533E-4</v>
      </c>
      <c r="AU34" s="5">
        <f t="shared" si="7"/>
        <v>0.66091105928611538</v>
      </c>
    </row>
    <row r="35" spans="1:47" x14ac:dyDescent="0.25">
      <c r="A35" s="1" t="s">
        <v>107</v>
      </c>
      <c r="B35" s="1" t="s">
        <v>108</v>
      </c>
      <c r="C35" s="1" t="s">
        <v>109</v>
      </c>
      <c r="D35" s="1" t="s">
        <v>210</v>
      </c>
      <c r="E35" s="1" t="s">
        <v>65</v>
      </c>
      <c r="F35" s="1" t="s">
        <v>101</v>
      </c>
      <c r="G35" s="1" t="s">
        <v>62</v>
      </c>
      <c r="H35" s="1" t="s">
        <v>63</v>
      </c>
      <c r="I35" s="2">
        <v>190.95</v>
      </c>
      <c r="J35" s="2">
        <v>29.06</v>
      </c>
      <c r="K35" s="2">
        <f t="shared" ref="K35:K63" si="8">SUM(N35,P35,R35,T35,V35,X35,Z35,AB35,AE35,AG35,AI35,AV35,AX35,AZ35,BB35,BD35)</f>
        <v>25.140000000000004</v>
      </c>
      <c r="L35" s="2">
        <f t="shared" ref="L35:L63" si="9">SUM(M35,AD35,AK35,AM35,AO35,AQ35,AR35)</f>
        <v>0</v>
      </c>
      <c r="N35" s="4">
        <v>1.51</v>
      </c>
      <c r="O35" s="5">
        <v>2832.0050000000001</v>
      </c>
      <c r="P35" s="6">
        <v>17.600000000000001</v>
      </c>
      <c r="Q35" s="5">
        <v>29110.400000000001</v>
      </c>
      <c r="R35" s="7">
        <v>6.03</v>
      </c>
      <c r="S35" s="5">
        <v>5803.875</v>
      </c>
      <c r="AL35" s="5" t="str">
        <f t="shared" ref="AL35:AL63" si="10">IF(AK35&gt;0,AK35*$AL$1,"")</f>
        <v/>
      </c>
      <c r="AN35" s="5" t="str">
        <f t="shared" ref="AN35:AN63" si="11">IF(AM35&gt;0,AM35*$AN$1,"")</f>
        <v/>
      </c>
      <c r="AP35" s="5" t="str">
        <f t="shared" ref="AP35:AP63" si="12">IF(AO35&gt;0,AO35*$AP$1,"")</f>
        <v/>
      </c>
      <c r="AS35" s="5">
        <f t="shared" ref="AS35:AS63" si="13">SUM(O35,Q35,S35,U35,W35,Y35,AA35,AC35,AF35,AH35,AJ35,AW35,AY35,BA35,BC35,BE35)</f>
        <v>37746.28</v>
      </c>
      <c r="AT35" s="11">
        <f t="shared" ref="AT35:AT66" si="14">(AS35/$AS$124)*100</f>
        <v>0.86396307875014045</v>
      </c>
      <c r="AU35" s="5">
        <f t="shared" ref="AU35:AU63" si="15">(AT35/100)*$AU$1</f>
        <v>863.96307875014054</v>
      </c>
    </row>
    <row r="36" spans="1:47" x14ac:dyDescent="0.25">
      <c r="A36" s="1" t="s">
        <v>107</v>
      </c>
      <c r="B36" s="1" t="s">
        <v>108</v>
      </c>
      <c r="C36" s="1" t="s">
        <v>109</v>
      </c>
      <c r="D36" s="1" t="s">
        <v>210</v>
      </c>
      <c r="E36" s="1" t="s">
        <v>64</v>
      </c>
      <c r="F36" s="1" t="s">
        <v>101</v>
      </c>
      <c r="G36" s="1" t="s">
        <v>62</v>
      </c>
      <c r="H36" s="1" t="s">
        <v>63</v>
      </c>
      <c r="I36" s="2">
        <v>190.95</v>
      </c>
      <c r="J36" s="2">
        <v>25.42</v>
      </c>
      <c r="K36" s="2">
        <f t="shared" si="8"/>
        <v>0.05</v>
      </c>
      <c r="L36" s="2">
        <f t="shared" si="9"/>
        <v>0</v>
      </c>
      <c r="R36" s="7">
        <v>0.05</v>
      </c>
      <c r="S36" s="5">
        <v>48.125</v>
      </c>
      <c r="AL36" s="5" t="str">
        <f t="shared" si="10"/>
        <v/>
      </c>
      <c r="AN36" s="5" t="str">
        <f t="shared" si="11"/>
        <v/>
      </c>
      <c r="AP36" s="5" t="str">
        <f t="shared" si="12"/>
        <v/>
      </c>
      <c r="AS36" s="5">
        <f t="shared" si="13"/>
        <v>48.125</v>
      </c>
      <c r="AT36" s="11">
        <f t="shared" si="14"/>
        <v>1.1015184321435255E-3</v>
      </c>
      <c r="AU36" s="5">
        <f t="shared" si="15"/>
        <v>1.1015184321435254</v>
      </c>
    </row>
    <row r="37" spans="1:47" x14ac:dyDescent="0.25">
      <c r="A37" s="1" t="s">
        <v>107</v>
      </c>
      <c r="B37" s="1" t="s">
        <v>108</v>
      </c>
      <c r="C37" s="1" t="s">
        <v>109</v>
      </c>
      <c r="D37" s="1" t="s">
        <v>210</v>
      </c>
      <c r="E37" s="1" t="s">
        <v>70</v>
      </c>
      <c r="F37" s="1" t="s">
        <v>101</v>
      </c>
      <c r="G37" s="1" t="s">
        <v>62</v>
      </c>
      <c r="H37" s="1" t="s">
        <v>63</v>
      </c>
      <c r="I37" s="2">
        <v>190.95</v>
      </c>
      <c r="J37" s="2">
        <v>23.2</v>
      </c>
      <c r="K37" s="2">
        <f t="shared" si="8"/>
        <v>23.16</v>
      </c>
      <c r="L37" s="2">
        <f t="shared" si="9"/>
        <v>0</v>
      </c>
      <c r="P37" s="6">
        <v>2.69</v>
      </c>
      <c r="Q37" s="5">
        <v>5561.5749999999998</v>
      </c>
      <c r="R37" s="7">
        <v>7.75</v>
      </c>
      <c r="S37" s="5">
        <v>10248.21875</v>
      </c>
      <c r="T37" s="8">
        <v>12.6</v>
      </c>
      <c r="U37" s="5">
        <v>6617.3774999999987</v>
      </c>
      <c r="Z37" s="9">
        <v>0.12</v>
      </c>
      <c r="AA37" s="5">
        <v>27.72</v>
      </c>
      <c r="AL37" s="5" t="str">
        <f t="shared" si="10"/>
        <v/>
      </c>
      <c r="AN37" s="5" t="str">
        <f t="shared" si="11"/>
        <v/>
      </c>
      <c r="AP37" s="5" t="str">
        <f t="shared" si="12"/>
        <v/>
      </c>
      <c r="AS37" s="5">
        <f t="shared" si="13"/>
        <v>22454.891250000001</v>
      </c>
      <c r="AT37" s="11">
        <f t="shared" si="14"/>
        <v>0.51396315020578431</v>
      </c>
      <c r="AU37" s="5">
        <f t="shared" si="15"/>
        <v>513.96315020578425</v>
      </c>
    </row>
    <row r="38" spans="1:47" x14ac:dyDescent="0.25">
      <c r="A38" s="1" t="s">
        <v>107</v>
      </c>
      <c r="B38" s="1" t="s">
        <v>108</v>
      </c>
      <c r="C38" s="1" t="s">
        <v>109</v>
      </c>
      <c r="D38" s="1" t="s">
        <v>210</v>
      </c>
      <c r="E38" s="1" t="s">
        <v>69</v>
      </c>
      <c r="F38" s="1" t="s">
        <v>101</v>
      </c>
      <c r="G38" s="1" t="s">
        <v>62</v>
      </c>
      <c r="H38" s="1" t="s">
        <v>63</v>
      </c>
      <c r="I38" s="2">
        <v>190.95</v>
      </c>
      <c r="J38" s="2">
        <v>29.22</v>
      </c>
      <c r="K38" s="2">
        <f t="shared" si="8"/>
        <v>29.22</v>
      </c>
      <c r="L38" s="2">
        <f t="shared" si="9"/>
        <v>0</v>
      </c>
      <c r="N38" s="4">
        <v>1.36</v>
      </c>
      <c r="O38" s="5">
        <v>2550.6799999999998</v>
      </c>
      <c r="P38" s="6">
        <v>8.51</v>
      </c>
      <c r="Q38" s="5">
        <v>14075.54</v>
      </c>
      <c r="R38" s="7">
        <v>10.43</v>
      </c>
      <c r="S38" s="5">
        <v>14851.375</v>
      </c>
      <c r="T38" s="8">
        <v>8.92</v>
      </c>
      <c r="U38" s="5">
        <v>4973.6899999999996</v>
      </c>
      <c r="AL38" s="5" t="str">
        <f t="shared" si="10"/>
        <v/>
      </c>
      <c r="AN38" s="5" t="str">
        <f t="shared" si="11"/>
        <v/>
      </c>
      <c r="AP38" s="5" t="str">
        <f t="shared" si="12"/>
        <v/>
      </c>
      <c r="AS38" s="5">
        <f t="shared" si="13"/>
        <v>36451.285000000003</v>
      </c>
      <c r="AT38" s="11">
        <f t="shared" si="14"/>
        <v>0.83432233356502472</v>
      </c>
      <c r="AU38" s="5">
        <f t="shared" si="15"/>
        <v>834.32233356502479</v>
      </c>
    </row>
    <row r="39" spans="1:47" x14ac:dyDescent="0.25">
      <c r="A39" s="1" t="s">
        <v>107</v>
      </c>
      <c r="B39" s="1" t="s">
        <v>108</v>
      </c>
      <c r="C39" s="1" t="s">
        <v>109</v>
      </c>
      <c r="D39" s="1" t="s">
        <v>210</v>
      </c>
      <c r="E39" s="1" t="s">
        <v>71</v>
      </c>
      <c r="F39" s="1" t="s">
        <v>101</v>
      </c>
      <c r="G39" s="1" t="s">
        <v>62</v>
      </c>
      <c r="H39" s="1" t="s">
        <v>63</v>
      </c>
      <c r="I39" s="2">
        <v>190.95</v>
      </c>
      <c r="J39" s="2">
        <v>38.96</v>
      </c>
      <c r="K39" s="2">
        <f t="shared" si="8"/>
        <v>38.96</v>
      </c>
      <c r="L39" s="2">
        <f t="shared" si="9"/>
        <v>0</v>
      </c>
      <c r="N39" s="4">
        <v>0.49</v>
      </c>
      <c r="O39" s="5">
        <v>918.995</v>
      </c>
      <c r="P39" s="6">
        <v>8.91</v>
      </c>
      <c r="Q39" s="5">
        <v>17197.465</v>
      </c>
      <c r="R39" s="7">
        <v>29.56</v>
      </c>
      <c r="S39" s="5">
        <v>53279.1875</v>
      </c>
      <c r="AL39" s="5" t="str">
        <f t="shared" si="10"/>
        <v/>
      </c>
      <c r="AN39" s="5" t="str">
        <f t="shared" si="11"/>
        <v/>
      </c>
      <c r="AP39" s="5" t="str">
        <f t="shared" si="12"/>
        <v/>
      </c>
      <c r="AS39" s="5">
        <f t="shared" si="13"/>
        <v>71395.647499999992</v>
      </c>
      <c r="AT39" s="11">
        <f t="shared" si="14"/>
        <v>1.6341531781001932</v>
      </c>
      <c r="AU39" s="5">
        <f t="shared" si="15"/>
        <v>1634.1531781001934</v>
      </c>
    </row>
    <row r="40" spans="1:47" x14ac:dyDescent="0.25">
      <c r="A40" s="1" t="s">
        <v>107</v>
      </c>
      <c r="B40" s="1" t="s">
        <v>108</v>
      </c>
      <c r="C40" s="1" t="s">
        <v>109</v>
      </c>
      <c r="D40" s="1" t="s">
        <v>210</v>
      </c>
      <c r="E40" s="1" t="s">
        <v>94</v>
      </c>
      <c r="F40" s="1" t="s">
        <v>101</v>
      </c>
      <c r="G40" s="1" t="s">
        <v>62</v>
      </c>
      <c r="H40" s="1" t="s">
        <v>63</v>
      </c>
      <c r="I40" s="2">
        <v>190.95</v>
      </c>
      <c r="J40" s="2">
        <v>37.64</v>
      </c>
      <c r="K40" s="2">
        <f t="shared" si="8"/>
        <v>37.629999999999995</v>
      </c>
      <c r="L40" s="2">
        <f t="shared" si="9"/>
        <v>0</v>
      </c>
      <c r="R40" s="7">
        <v>22.61</v>
      </c>
      <c r="S40" s="5">
        <v>33800.59375</v>
      </c>
      <c r="T40" s="8">
        <v>15.02</v>
      </c>
      <c r="U40" s="5">
        <v>6128.2449999999999</v>
      </c>
      <c r="AL40" s="5" t="str">
        <f t="shared" si="10"/>
        <v/>
      </c>
      <c r="AN40" s="5" t="str">
        <f t="shared" si="11"/>
        <v/>
      </c>
      <c r="AP40" s="5" t="str">
        <f t="shared" si="12"/>
        <v/>
      </c>
      <c r="AS40" s="5">
        <f t="shared" si="13"/>
        <v>39928.838750000003</v>
      </c>
      <c r="AT40" s="11">
        <f t="shared" si="14"/>
        <v>0.91391899963037193</v>
      </c>
      <c r="AU40" s="5">
        <f t="shared" si="15"/>
        <v>913.9189996303719</v>
      </c>
    </row>
    <row r="41" spans="1:47" x14ac:dyDescent="0.25">
      <c r="A41" s="1" t="s">
        <v>112</v>
      </c>
      <c r="B41" s="1" t="s">
        <v>113</v>
      </c>
      <c r="C41" s="1" t="s">
        <v>114</v>
      </c>
      <c r="D41" s="1" t="s">
        <v>88</v>
      </c>
      <c r="E41" s="1" t="s">
        <v>70</v>
      </c>
      <c r="F41" s="1" t="s">
        <v>101</v>
      </c>
      <c r="G41" s="1" t="s">
        <v>62</v>
      </c>
      <c r="H41" s="1" t="s">
        <v>63</v>
      </c>
      <c r="I41" s="2">
        <v>5.9099998474121094</v>
      </c>
      <c r="J41" s="2">
        <v>5.44</v>
      </c>
      <c r="K41" s="2">
        <f t="shared" si="8"/>
        <v>5.42</v>
      </c>
      <c r="L41" s="2">
        <f t="shared" si="9"/>
        <v>0</v>
      </c>
      <c r="P41" s="6">
        <v>0.01</v>
      </c>
      <c r="Q41" s="5">
        <v>20.675000000000001</v>
      </c>
      <c r="R41" s="7">
        <v>1.76</v>
      </c>
      <c r="S41" s="5">
        <v>2117.5</v>
      </c>
      <c r="T41" s="8">
        <v>1.89</v>
      </c>
      <c r="U41" s="5">
        <v>682.76249999999993</v>
      </c>
      <c r="Z41" s="9">
        <v>0.89</v>
      </c>
      <c r="AA41" s="5">
        <v>205.59</v>
      </c>
      <c r="AB41" s="10">
        <v>0.87</v>
      </c>
      <c r="AC41" s="5">
        <v>180.96</v>
      </c>
      <c r="AL41" s="5" t="str">
        <f t="shared" si="10"/>
        <v/>
      </c>
      <c r="AN41" s="5" t="str">
        <f t="shared" si="11"/>
        <v/>
      </c>
      <c r="AP41" s="5" t="str">
        <f t="shared" si="12"/>
        <v/>
      </c>
      <c r="AS41" s="5">
        <f t="shared" si="13"/>
        <v>3207.4875000000002</v>
      </c>
      <c r="AT41" s="11">
        <f t="shared" si="14"/>
        <v>7.3415202121973125E-2</v>
      </c>
      <c r="AU41" s="5">
        <f t="shared" si="15"/>
        <v>73.415202121973124</v>
      </c>
    </row>
    <row r="42" spans="1:47" x14ac:dyDescent="0.25">
      <c r="A42" s="1" t="s">
        <v>115</v>
      </c>
      <c r="B42" s="1" t="s">
        <v>116</v>
      </c>
      <c r="C42" s="1" t="s">
        <v>117</v>
      </c>
      <c r="D42" s="1" t="s">
        <v>118</v>
      </c>
      <c r="E42" s="1" t="s">
        <v>97</v>
      </c>
      <c r="F42" s="1" t="s">
        <v>101</v>
      </c>
      <c r="G42" s="1" t="s">
        <v>62</v>
      </c>
      <c r="H42" s="1" t="s">
        <v>63</v>
      </c>
      <c r="I42" s="2">
        <v>160</v>
      </c>
      <c r="J42" s="2">
        <v>39.020000000000003</v>
      </c>
      <c r="K42" s="2">
        <f t="shared" si="8"/>
        <v>39.03</v>
      </c>
      <c r="L42" s="2">
        <f t="shared" si="9"/>
        <v>0</v>
      </c>
      <c r="P42" s="6">
        <v>1.82</v>
      </c>
      <c r="Q42" s="5">
        <v>3762.85</v>
      </c>
      <c r="R42" s="7">
        <v>27.59</v>
      </c>
      <c r="S42" s="5">
        <v>39907.65625</v>
      </c>
      <c r="T42" s="8">
        <v>9.6199999999999992</v>
      </c>
      <c r="U42" s="5">
        <v>3600.94</v>
      </c>
      <c r="AL42" s="5" t="str">
        <f t="shared" si="10"/>
        <v/>
      </c>
      <c r="AN42" s="5" t="str">
        <f t="shared" si="11"/>
        <v/>
      </c>
      <c r="AP42" s="5" t="str">
        <f t="shared" si="12"/>
        <v/>
      </c>
      <c r="AS42" s="5">
        <f t="shared" si="13"/>
        <v>47271.446250000001</v>
      </c>
      <c r="AT42" s="11">
        <f t="shared" si="14"/>
        <v>1.0819817009549493</v>
      </c>
      <c r="AU42" s="5">
        <f t="shared" si="15"/>
        <v>1081.9817009549492</v>
      </c>
    </row>
    <row r="43" spans="1:47" x14ac:dyDescent="0.25">
      <c r="A43" s="1" t="s">
        <v>115</v>
      </c>
      <c r="B43" s="1" t="s">
        <v>116</v>
      </c>
      <c r="C43" s="1" t="s">
        <v>117</v>
      </c>
      <c r="D43" s="1" t="s">
        <v>118</v>
      </c>
      <c r="E43" s="1" t="s">
        <v>75</v>
      </c>
      <c r="F43" s="1" t="s">
        <v>101</v>
      </c>
      <c r="G43" s="1" t="s">
        <v>62</v>
      </c>
      <c r="H43" s="1" t="s">
        <v>63</v>
      </c>
      <c r="I43" s="2">
        <v>160</v>
      </c>
      <c r="J43" s="2">
        <v>40.130000000000003</v>
      </c>
      <c r="K43" s="2">
        <f t="shared" si="8"/>
        <v>40</v>
      </c>
      <c r="L43" s="2">
        <f t="shared" si="9"/>
        <v>0</v>
      </c>
      <c r="P43" s="6">
        <v>10.47</v>
      </c>
      <c r="Q43" s="5">
        <v>30082.125</v>
      </c>
      <c r="R43" s="7">
        <v>29.53</v>
      </c>
      <c r="S43" s="5">
        <v>49980.21875</v>
      </c>
      <c r="AL43" s="5" t="str">
        <f t="shared" si="10"/>
        <v/>
      </c>
      <c r="AN43" s="5" t="str">
        <f t="shared" si="11"/>
        <v/>
      </c>
      <c r="AP43" s="5" t="str">
        <f t="shared" si="12"/>
        <v/>
      </c>
      <c r="AS43" s="5">
        <f t="shared" si="13"/>
        <v>80062.34375</v>
      </c>
      <c r="AT43" s="11">
        <f t="shared" si="14"/>
        <v>1.8325225425711373</v>
      </c>
      <c r="AU43" s="5">
        <f t="shared" si="15"/>
        <v>1832.5225425711374</v>
      </c>
    </row>
    <row r="44" spans="1:47" x14ac:dyDescent="0.25">
      <c r="A44" s="1" t="s">
        <v>115</v>
      </c>
      <c r="B44" s="1" t="s">
        <v>116</v>
      </c>
      <c r="C44" s="1" t="s">
        <v>117</v>
      </c>
      <c r="D44" s="1" t="s">
        <v>118</v>
      </c>
      <c r="E44" s="1" t="s">
        <v>79</v>
      </c>
      <c r="F44" s="1" t="s">
        <v>101</v>
      </c>
      <c r="G44" s="1" t="s">
        <v>62</v>
      </c>
      <c r="H44" s="1" t="s">
        <v>63</v>
      </c>
      <c r="I44" s="2">
        <v>160</v>
      </c>
      <c r="J44" s="2">
        <v>38.840000000000003</v>
      </c>
      <c r="K44" s="2">
        <f t="shared" si="8"/>
        <v>38.840000000000003</v>
      </c>
      <c r="L44" s="2">
        <f t="shared" si="9"/>
        <v>0</v>
      </c>
      <c r="N44" s="4">
        <v>6.17</v>
      </c>
      <c r="O44" s="5">
        <v>14464.793750000001</v>
      </c>
      <c r="P44" s="6">
        <v>30.21</v>
      </c>
      <c r="Q44" s="5">
        <v>72292.204999999987</v>
      </c>
      <c r="R44" s="7">
        <v>2.46</v>
      </c>
      <c r="S44" s="5">
        <v>2959.6875</v>
      </c>
      <c r="AL44" s="5" t="str">
        <f t="shared" si="10"/>
        <v/>
      </c>
      <c r="AN44" s="5" t="str">
        <f t="shared" si="11"/>
        <v/>
      </c>
      <c r="AP44" s="5" t="str">
        <f t="shared" si="12"/>
        <v/>
      </c>
      <c r="AS44" s="5">
        <f t="shared" si="13"/>
        <v>89716.686249999984</v>
      </c>
      <c r="AT44" s="11">
        <f t="shared" si="14"/>
        <v>2.0534978405238977</v>
      </c>
      <c r="AU44" s="5">
        <f t="shared" si="15"/>
        <v>2053.4978405238976</v>
      </c>
    </row>
    <row r="45" spans="1:47" x14ac:dyDescent="0.25">
      <c r="A45" s="1" t="s">
        <v>115</v>
      </c>
      <c r="B45" s="1" t="s">
        <v>116</v>
      </c>
      <c r="C45" s="1" t="s">
        <v>117</v>
      </c>
      <c r="D45" s="1" t="s">
        <v>118</v>
      </c>
      <c r="E45" s="1" t="s">
        <v>98</v>
      </c>
      <c r="F45" s="1" t="s">
        <v>101</v>
      </c>
      <c r="G45" s="1" t="s">
        <v>62</v>
      </c>
      <c r="H45" s="1" t="s">
        <v>63</v>
      </c>
      <c r="I45" s="2">
        <v>160</v>
      </c>
      <c r="J45" s="2">
        <v>36.78</v>
      </c>
      <c r="K45" s="2">
        <f t="shared" si="8"/>
        <v>36.769999999999996</v>
      </c>
      <c r="L45" s="2">
        <f t="shared" si="9"/>
        <v>0</v>
      </c>
      <c r="P45" s="6">
        <v>29.27</v>
      </c>
      <c r="Q45" s="5">
        <v>60515.724999999999</v>
      </c>
      <c r="R45" s="7">
        <v>7.5</v>
      </c>
      <c r="S45" s="5">
        <v>9023.4375</v>
      </c>
      <c r="AL45" s="5" t="str">
        <f t="shared" si="10"/>
        <v/>
      </c>
      <c r="AN45" s="5" t="str">
        <f t="shared" si="11"/>
        <v/>
      </c>
      <c r="AP45" s="5" t="str">
        <f t="shared" si="12"/>
        <v/>
      </c>
      <c r="AS45" s="5">
        <f t="shared" si="13"/>
        <v>69539.162500000006</v>
      </c>
      <c r="AT45" s="11">
        <f t="shared" si="14"/>
        <v>1.5916606597314045</v>
      </c>
      <c r="AU45" s="5">
        <f t="shared" si="15"/>
        <v>1591.6606597314046</v>
      </c>
    </row>
    <row r="46" spans="1:47" x14ac:dyDescent="0.25">
      <c r="A46" s="1" t="s">
        <v>119</v>
      </c>
      <c r="B46" s="1" t="s">
        <v>120</v>
      </c>
      <c r="C46" s="1" t="s">
        <v>121</v>
      </c>
      <c r="D46" s="1" t="s">
        <v>206</v>
      </c>
      <c r="E46" s="1" t="s">
        <v>78</v>
      </c>
      <c r="F46" s="1" t="s">
        <v>122</v>
      </c>
      <c r="G46" s="1" t="s">
        <v>62</v>
      </c>
      <c r="H46" s="1" t="s">
        <v>63</v>
      </c>
      <c r="I46" s="2">
        <v>155.07</v>
      </c>
      <c r="J46" s="2">
        <v>39.04</v>
      </c>
      <c r="K46" s="2">
        <f t="shared" si="8"/>
        <v>25.57</v>
      </c>
      <c r="L46" s="2">
        <f t="shared" si="9"/>
        <v>0</v>
      </c>
      <c r="R46" s="7">
        <v>25.57</v>
      </c>
      <c r="S46" s="5">
        <v>30763.90625</v>
      </c>
      <c r="AL46" s="5" t="str">
        <f t="shared" si="10"/>
        <v/>
      </c>
      <c r="AN46" s="5" t="str">
        <f t="shared" si="11"/>
        <v/>
      </c>
      <c r="AP46" s="5" t="str">
        <f t="shared" si="12"/>
        <v/>
      </c>
      <c r="AS46" s="5">
        <f t="shared" si="13"/>
        <v>30763.90625</v>
      </c>
      <c r="AT46" s="11">
        <f t="shared" si="14"/>
        <v>0.70414565774774862</v>
      </c>
      <c r="AU46" s="5">
        <f t="shared" si="15"/>
        <v>704.14565774774871</v>
      </c>
    </row>
    <row r="47" spans="1:47" x14ac:dyDescent="0.25">
      <c r="A47" s="1" t="s">
        <v>119</v>
      </c>
      <c r="B47" s="1" t="s">
        <v>120</v>
      </c>
      <c r="C47" s="1" t="s">
        <v>121</v>
      </c>
      <c r="D47" s="1" t="s">
        <v>206</v>
      </c>
      <c r="E47" s="1" t="s">
        <v>81</v>
      </c>
      <c r="F47" s="1" t="s">
        <v>122</v>
      </c>
      <c r="G47" s="1" t="s">
        <v>62</v>
      </c>
      <c r="H47" s="1" t="s">
        <v>63</v>
      </c>
      <c r="I47" s="2">
        <v>155.07</v>
      </c>
      <c r="J47" s="2">
        <v>32.590000000000003</v>
      </c>
      <c r="K47" s="2">
        <f t="shared" si="8"/>
        <v>27.44</v>
      </c>
      <c r="L47" s="2">
        <f t="shared" si="9"/>
        <v>0</v>
      </c>
      <c r="P47" s="6">
        <v>2.85</v>
      </c>
      <c r="Q47" s="5">
        <v>6562.2449999999999</v>
      </c>
      <c r="R47" s="7">
        <v>23</v>
      </c>
      <c r="S47" s="5">
        <v>34212.0625</v>
      </c>
      <c r="T47" s="8">
        <v>1.59</v>
      </c>
      <c r="U47" s="5">
        <v>804.14250000000004</v>
      </c>
      <c r="AL47" s="5" t="str">
        <f t="shared" si="10"/>
        <v/>
      </c>
      <c r="AN47" s="5" t="str">
        <f t="shared" si="11"/>
        <v/>
      </c>
      <c r="AP47" s="5" t="str">
        <f t="shared" si="12"/>
        <v/>
      </c>
      <c r="AS47" s="5">
        <f t="shared" si="13"/>
        <v>41578.450000000004</v>
      </c>
      <c r="AT47" s="11">
        <f t="shared" si="14"/>
        <v>0.95167644789523054</v>
      </c>
      <c r="AU47" s="5">
        <f t="shared" si="15"/>
        <v>951.67644789523058</v>
      </c>
    </row>
    <row r="48" spans="1:47" x14ac:dyDescent="0.25">
      <c r="A48" s="1" t="s">
        <v>119</v>
      </c>
      <c r="B48" s="1" t="s">
        <v>120</v>
      </c>
      <c r="C48" s="1" t="s">
        <v>121</v>
      </c>
      <c r="D48" s="1" t="s">
        <v>206</v>
      </c>
      <c r="E48" s="1" t="s">
        <v>80</v>
      </c>
      <c r="F48" s="1" t="s">
        <v>122</v>
      </c>
      <c r="G48" s="1" t="s">
        <v>62</v>
      </c>
      <c r="H48" s="1" t="s">
        <v>63</v>
      </c>
      <c r="I48" s="2">
        <v>155.07</v>
      </c>
      <c r="J48" s="2">
        <v>38.1</v>
      </c>
      <c r="K48" s="2">
        <f t="shared" si="8"/>
        <v>15.67</v>
      </c>
      <c r="L48" s="2">
        <f t="shared" si="9"/>
        <v>0</v>
      </c>
      <c r="P48" s="6">
        <v>1.24</v>
      </c>
      <c r="Q48" s="5">
        <v>3589.18</v>
      </c>
      <c r="R48" s="7">
        <v>5.27</v>
      </c>
      <c r="S48" s="5">
        <v>8876.65625</v>
      </c>
      <c r="T48" s="8">
        <v>9.16</v>
      </c>
      <c r="U48" s="5">
        <v>4632.67</v>
      </c>
      <c r="AL48" s="5" t="str">
        <f t="shared" si="10"/>
        <v/>
      </c>
      <c r="AN48" s="5" t="str">
        <f t="shared" si="11"/>
        <v/>
      </c>
      <c r="AP48" s="5" t="str">
        <f t="shared" si="12"/>
        <v/>
      </c>
      <c r="AS48" s="5">
        <f t="shared" si="13"/>
        <v>17098.506249999999</v>
      </c>
      <c r="AT48" s="11">
        <f t="shared" si="14"/>
        <v>0.39136248927784456</v>
      </c>
      <c r="AU48" s="5">
        <f t="shared" si="15"/>
        <v>391.36248927784459</v>
      </c>
    </row>
    <row r="49" spans="1:57" x14ac:dyDescent="0.25">
      <c r="A49" s="1" t="s">
        <v>123</v>
      </c>
      <c r="B49" s="1" t="s">
        <v>124</v>
      </c>
      <c r="C49" s="1" t="s">
        <v>232</v>
      </c>
      <c r="D49" s="1" t="s">
        <v>233</v>
      </c>
      <c r="E49" s="1" t="s">
        <v>81</v>
      </c>
      <c r="F49" s="1" t="s">
        <v>122</v>
      </c>
      <c r="G49" s="1" t="s">
        <v>62</v>
      </c>
      <c r="H49" s="1" t="s">
        <v>63</v>
      </c>
      <c r="I49" s="2">
        <v>4.929999828338623</v>
      </c>
      <c r="J49" s="2">
        <v>4.01</v>
      </c>
      <c r="K49" s="2">
        <f t="shared" si="8"/>
        <v>4.01</v>
      </c>
      <c r="L49" s="2">
        <f t="shared" si="9"/>
        <v>0</v>
      </c>
      <c r="X49" s="2">
        <v>4.01</v>
      </c>
      <c r="Y49" s="5">
        <v>1785.2974999999999</v>
      </c>
      <c r="AL49" s="5" t="str">
        <f t="shared" si="10"/>
        <v/>
      </c>
      <c r="AN49" s="5" t="str">
        <f t="shared" si="11"/>
        <v/>
      </c>
      <c r="AP49" s="5" t="str">
        <f t="shared" si="12"/>
        <v/>
      </c>
      <c r="AS49" s="5">
        <f t="shared" si="13"/>
        <v>1785.2974999999999</v>
      </c>
      <c r="AT49" s="11">
        <f t="shared" si="14"/>
        <v>4.0863129415267645E-2</v>
      </c>
      <c r="AU49" s="5">
        <f t="shared" si="15"/>
        <v>40.863129415267643</v>
      </c>
    </row>
    <row r="50" spans="1:57" x14ac:dyDescent="0.25">
      <c r="A50" s="1" t="s">
        <v>126</v>
      </c>
      <c r="B50" s="1" t="s">
        <v>96</v>
      </c>
      <c r="C50" s="1" t="s">
        <v>220</v>
      </c>
      <c r="D50" s="1" t="s">
        <v>209</v>
      </c>
      <c r="E50" s="1" t="s">
        <v>60</v>
      </c>
      <c r="F50" s="1" t="s">
        <v>127</v>
      </c>
      <c r="G50" s="1" t="s">
        <v>62</v>
      </c>
      <c r="H50" s="1" t="s">
        <v>63</v>
      </c>
      <c r="I50" s="2">
        <v>232.39</v>
      </c>
      <c r="J50" s="2">
        <v>38.159999999999997</v>
      </c>
      <c r="K50" s="2">
        <f t="shared" si="8"/>
        <v>38.159999999999989</v>
      </c>
      <c r="L50" s="2">
        <f t="shared" si="9"/>
        <v>0</v>
      </c>
      <c r="P50" s="6">
        <v>32.209999999999987</v>
      </c>
      <c r="Q50" s="5">
        <v>79896.47</v>
      </c>
      <c r="R50" s="7">
        <v>5.95</v>
      </c>
      <c r="S50" s="5">
        <v>8590.3125</v>
      </c>
      <c r="AL50" s="5" t="str">
        <f t="shared" si="10"/>
        <v/>
      </c>
      <c r="AN50" s="5" t="str">
        <f t="shared" si="11"/>
        <v/>
      </c>
      <c r="AP50" s="5" t="str">
        <f t="shared" si="12"/>
        <v/>
      </c>
      <c r="AS50" s="5">
        <f t="shared" si="13"/>
        <v>88486.782500000001</v>
      </c>
      <c r="AT50" s="11">
        <f t="shared" si="14"/>
        <v>2.0253469490872757</v>
      </c>
      <c r="AU50" s="5">
        <f t="shared" si="15"/>
        <v>2025.3469490872758</v>
      </c>
    </row>
    <row r="51" spans="1:57" x14ac:dyDescent="0.25">
      <c r="A51" s="1" t="s">
        <v>126</v>
      </c>
      <c r="B51" s="1" t="s">
        <v>96</v>
      </c>
      <c r="C51" s="1" t="s">
        <v>220</v>
      </c>
      <c r="D51" s="1" t="s">
        <v>209</v>
      </c>
      <c r="E51" s="1" t="s">
        <v>66</v>
      </c>
      <c r="F51" s="1" t="s">
        <v>127</v>
      </c>
      <c r="G51" s="1" t="s">
        <v>62</v>
      </c>
      <c r="H51" s="1" t="s">
        <v>63</v>
      </c>
      <c r="I51" s="2">
        <v>232.39</v>
      </c>
      <c r="J51" s="2">
        <v>39.96</v>
      </c>
      <c r="K51" s="2">
        <f t="shared" si="8"/>
        <v>18.740000000000002</v>
      </c>
      <c r="L51" s="2">
        <f t="shared" si="9"/>
        <v>0</v>
      </c>
      <c r="P51" s="6">
        <v>9.9600000000000009</v>
      </c>
      <c r="Q51" s="5">
        <v>24710.76</v>
      </c>
      <c r="R51" s="7">
        <v>8.32</v>
      </c>
      <c r="S51" s="5">
        <v>12012</v>
      </c>
      <c r="T51" s="8">
        <v>0.46</v>
      </c>
      <c r="U51" s="5">
        <v>199.41</v>
      </c>
      <c r="AL51" s="5" t="str">
        <f t="shared" si="10"/>
        <v/>
      </c>
      <c r="AN51" s="5" t="str">
        <f t="shared" si="11"/>
        <v/>
      </c>
      <c r="AP51" s="5" t="str">
        <f t="shared" si="12"/>
        <v/>
      </c>
      <c r="AS51" s="5">
        <f t="shared" si="13"/>
        <v>36922.17</v>
      </c>
      <c r="AT51" s="11">
        <f t="shared" si="14"/>
        <v>0.84510027656595765</v>
      </c>
      <c r="AU51" s="5">
        <f t="shared" si="15"/>
        <v>845.10027656595764</v>
      </c>
    </row>
    <row r="52" spans="1:57" x14ac:dyDescent="0.25">
      <c r="A52" s="1" t="s">
        <v>126</v>
      </c>
      <c r="B52" s="1" t="s">
        <v>96</v>
      </c>
      <c r="C52" s="1" t="s">
        <v>220</v>
      </c>
      <c r="D52" s="1" t="s">
        <v>209</v>
      </c>
      <c r="E52" s="1" t="s">
        <v>77</v>
      </c>
      <c r="F52" s="1" t="s">
        <v>127</v>
      </c>
      <c r="G52" s="1" t="s">
        <v>62</v>
      </c>
      <c r="H52" s="1" t="s">
        <v>63</v>
      </c>
      <c r="I52" s="2">
        <v>232.39</v>
      </c>
      <c r="J52" s="2">
        <v>40.270000000000003</v>
      </c>
      <c r="K52" s="2">
        <f t="shared" si="8"/>
        <v>12.44</v>
      </c>
      <c r="L52" s="2">
        <f t="shared" si="9"/>
        <v>0</v>
      </c>
      <c r="P52" s="6">
        <v>6.31</v>
      </c>
      <c r="Q52" s="5">
        <v>18049.275000000001</v>
      </c>
      <c r="R52" s="7">
        <v>4.37</v>
      </c>
      <c r="S52" s="5">
        <v>6917.96875</v>
      </c>
      <c r="T52" s="8">
        <v>1.76</v>
      </c>
      <c r="U52" s="5">
        <v>888.67499999999995</v>
      </c>
      <c r="AL52" s="5" t="str">
        <f t="shared" si="10"/>
        <v/>
      </c>
      <c r="AN52" s="5" t="str">
        <f t="shared" si="11"/>
        <v/>
      </c>
      <c r="AP52" s="5" t="str">
        <f t="shared" si="12"/>
        <v/>
      </c>
      <c r="AS52" s="5">
        <f t="shared" si="13"/>
        <v>25855.918750000001</v>
      </c>
      <c r="AT52" s="11">
        <f t="shared" si="14"/>
        <v>0.59180823029881313</v>
      </c>
      <c r="AU52" s="5">
        <f t="shared" si="15"/>
        <v>591.8082302988131</v>
      </c>
    </row>
    <row r="53" spans="1:57" x14ac:dyDescent="0.25">
      <c r="A53" s="1" t="s">
        <v>126</v>
      </c>
      <c r="B53" s="1" t="s">
        <v>96</v>
      </c>
      <c r="C53" s="1" t="s">
        <v>220</v>
      </c>
      <c r="D53" s="1" t="s">
        <v>209</v>
      </c>
      <c r="E53" s="1" t="s">
        <v>78</v>
      </c>
      <c r="F53" s="1" t="s">
        <v>127</v>
      </c>
      <c r="G53" s="1" t="s">
        <v>62</v>
      </c>
      <c r="H53" s="1" t="s">
        <v>63</v>
      </c>
      <c r="I53" s="2">
        <v>232.39</v>
      </c>
      <c r="J53" s="2">
        <v>31.65</v>
      </c>
      <c r="K53" s="2">
        <f t="shared" si="8"/>
        <v>30.47</v>
      </c>
      <c r="L53" s="2">
        <f t="shared" si="9"/>
        <v>0</v>
      </c>
      <c r="P53" s="6">
        <v>18.02</v>
      </c>
      <c r="Q53" s="5">
        <v>49107.26</v>
      </c>
      <c r="R53" s="7">
        <v>8.34</v>
      </c>
      <c r="S53" s="5">
        <v>13164.59375</v>
      </c>
      <c r="T53" s="8">
        <v>3.77</v>
      </c>
      <c r="U53" s="5">
        <v>1904.51</v>
      </c>
      <c r="AB53" s="10">
        <v>0.34</v>
      </c>
      <c r="AC53" s="5">
        <v>61.62</v>
      </c>
      <c r="AL53" s="5" t="str">
        <f t="shared" si="10"/>
        <v/>
      </c>
      <c r="AN53" s="5" t="str">
        <f t="shared" si="11"/>
        <v/>
      </c>
      <c r="AP53" s="5" t="str">
        <f t="shared" si="12"/>
        <v/>
      </c>
      <c r="AS53" s="5">
        <f t="shared" si="13"/>
        <v>64237.983750000007</v>
      </c>
      <c r="AT53" s="11">
        <f t="shared" si="14"/>
        <v>1.4703235978049096</v>
      </c>
      <c r="AU53" s="5">
        <f t="shared" si="15"/>
        <v>1470.3235978049097</v>
      </c>
    </row>
    <row r="54" spans="1:57" x14ac:dyDescent="0.25">
      <c r="A54" s="1" t="s">
        <v>126</v>
      </c>
      <c r="B54" s="1" t="s">
        <v>96</v>
      </c>
      <c r="C54" s="1" t="s">
        <v>220</v>
      </c>
      <c r="D54" s="1" t="s">
        <v>209</v>
      </c>
      <c r="E54" s="1" t="s">
        <v>81</v>
      </c>
      <c r="F54" s="1" t="s">
        <v>127</v>
      </c>
      <c r="G54" s="1" t="s">
        <v>62</v>
      </c>
      <c r="H54" s="1" t="s">
        <v>63</v>
      </c>
      <c r="I54" s="2">
        <v>232.39</v>
      </c>
      <c r="J54" s="2">
        <v>36.479999999999997</v>
      </c>
      <c r="K54" s="2">
        <f t="shared" si="8"/>
        <v>5.5</v>
      </c>
      <c r="L54" s="2">
        <f t="shared" si="9"/>
        <v>0</v>
      </c>
      <c r="P54" s="6">
        <v>4.26</v>
      </c>
      <c r="Q54" s="5">
        <v>12330.57</v>
      </c>
      <c r="R54" s="7">
        <v>1.03</v>
      </c>
      <c r="S54" s="5">
        <v>1734.90625</v>
      </c>
      <c r="T54" s="8">
        <v>0.21</v>
      </c>
      <c r="U54" s="5">
        <v>106.2075</v>
      </c>
      <c r="AL54" s="5" t="str">
        <f t="shared" si="10"/>
        <v/>
      </c>
      <c r="AN54" s="5" t="str">
        <f t="shared" si="11"/>
        <v/>
      </c>
      <c r="AP54" s="5" t="str">
        <f t="shared" si="12"/>
        <v/>
      </c>
      <c r="AS54" s="5">
        <f t="shared" si="13"/>
        <v>14171.68375</v>
      </c>
      <c r="AT54" s="11">
        <f t="shared" si="14"/>
        <v>0.32437134265213252</v>
      </c>
      <c r="AU54" s="5">
        <f t="shared" si="15"/>
        <v>324.37134265213251</v>
      </c>
    </row>
    <row r="55" spans="1:57" x14ac:dyDescent="0.25">
      <c r="A55" s="1" t="s">
        <v>128</v>
      </c>
      <c r="B55" s="1" t="s">
        <v>129</v>
      </c>
      <c r="C55" s="1" t="s">
        <v>130</v>
      </c>
      <c r="D55" s="1" t="s">
        <v>88</v>
      </c>
      <c r="E55" s="1" t="s">
        <v>78</v>
      </c>
      <c r="F55" s="1" t="s">
        <v>127</v>
      </c>
      <c r="G55" s="1" t="s">
        <v>62</v>
      </c>
      <c r="H55" s="1" t="s">
        <v>63</v>
      </c>
      <c r="I55" s="2">
        <v>7.6100001335144043</v>
      </c>
      <c r="J55" s="2">
        <v>6.92</v>
      </c>
      <c r="K55" s="2">
        <f t="shared" si="8"/>
        <v>6.92</v>
      </c>
      <c r="L55" s="2">
        <f t="shared" si="9"/>
        <v>0</v>
      </c>
      <c r="Z55" s="9">
        <v>2.6</v>
      </c>
      <c r="AA55" s="5">
        <v>479.32499999999999</v>
      </c>
      <c r="AB55" s="10">
        <v>4.32</v>
      </c>
      <c r="AC55" s="5">
        <v>704.08</v>
      </c>
      <c r="AL55" s="5" t="str">
        <f t="shared" si="10"/>
        <v/>
      </c>
      <c r="AN55" s="5" t="str">
        <f t="shared" si="11"/>
        <v/>
      </c>
      <c r="AP55" s="5" t="str">
        <f t="shared" si="12"/>
        <v/>
      </c>
      <c r="AS55" s="5">
        <f t="shared" si="13"/>
        <v>1183.405</v>
      </c>
      <c r="AT55" s="11">
        <f t="shared" si="14"/>
        <v>2.70865957442246E-2</v>
      </c>
      <c r="AU55" s="5">
        <f t="shared" si="15"/>
        <v>27.086595744224599</v>
      </c>
    </row>
    <row r="56" spans="1:57" x14ac:dyDescent="0.25">
      <c r="A56" s="1" t="s">
        <v>131</v>
      </c>
      <c r="B56" s="1" t="s">
        <v>132</v>
      </c>
      <c r="C56" s="1" t="s">
        <v>133</v>
      </c>
      <c r="D56" s="1" t="s">
        <v>88</v>
      </c>
      <c r="E56" s="1" t="s">
        <v>65</v>
      </c>
      <c r="F56" s="1" t="s">
        <v>127</v>
      </c>
      <c r="G56" s="1" t="s">
        <v>62</v>
      </c>
      <c r="H56" s="1" t="s">
        <v>63</v>
      </c>
      <c r="I56" s="2">
        <v>80</v>
      </c>
      <c r="J56" s="2">
        <v>38.85</v>
      </c>
      <c r="K56" s="2">
        <f t="shared" si="8"/>
        <v>37.760000000000012</v>
      </c>
      <c r="L56" s="2">
        <f t="shared" si="9"/>
        <v>0</v>
      </c>
      <c r="P56" s="6">
        <v>37.760000000000012</v>
      </c>
      <c r="Q56" s="5">
        <v>99951.22</v>
      </c>
      <c r="AL56" s="5" t="str">
        <f t="shared" si="10"/>
        <v/>
      </c>
      <c r="AN56" s="5" t="str">
        <f t="shared" si="11"/>
        <v/>
      </c>
      <c r="AP56" s="5" t="str">
        <f t="shared" si="12"/>
        <v/>
      </c>
      <c r="AS56" s="5">
        <f t="shared" si="13"/>
        <v>99951.22</v>
      </c>
      <c r="AT56" s="11">
        <f t="shared" si="14"/>
        <v>2.2877529588619758</v>
      </c>
      <c r="AU56" s="5">
        <f t="shared" si="15"/>
        <v>2287.7529588619759</v>
      </c>
    </row>
    <row r="57" spans="1:57" x14ac:dyDescent="0.25">
      <c r="A57" s="1" t="s">
        <v>131</v>
      </c>
      <c r="B57" s="1" t="s">
        <v>132</v>
      </c>
      <c r="C57" s="1" t="s">
        <v>133</v>
      </c>
      <c r="D57" s="1" t="s">
        <v>88</v>
      </c>
      <c r="E57" s="1" t="s">
        <v>64</v>
      </c>
      <c r="F57" s="1" t="s">
        <v>127</v>
      </c>
      <c r="G57" s="1" t="s">
        <v>62</v>
      </c>
      <c r="H57" s="1" t="s">
        <v>63</v>
      </c>
      <c r="I57" s="2">
        <v>80</v>
      </c>
      <c r="J57" s="2">
        <v>37.229999999999997</v>
      </c>
      <c r="K57" s="2">
        <f t="shared" si="8"/>
        <v>37.22</v>
      </c>
      <c r="L57" s="2">
        <f t="shared" si="9"/>
        <v>0</v>
      </c>
      <c r="P57" s="6">
        <v>37.14</v>
      </c>
      <c r="Q57" s="5">
        <v>105277.1</v>
      </c>
      <c r="R57" s="7">
        <v>0.08</v>
      </c>
      <c r="S57" s="5">
        <v>134.75</v>
      </c>
      <c r="AL57" s="5" t="str">
        <f t="shared" si="10"/>
        <v/>
      </c>
      <c r="AN57" s="5" t="str">
        <f t="shared" si="11"/>
        <v/>
      </c>
      <c r="AP57" s="5" t="str">
        <f t="shared" si="12"/>
        <v/>
      </c>
      <c r="AS57" s="5">
        <f t="shared" si="13"/>
        <v>105411.85</v>
      </c>
      <c r="AT57" s="11">
        <f t="shared" si="14"/>
        <v>2.4127396517682804</v>
      </c>
      <c r="AU57" s="5">
        <f t="shared" si="15"/>
        <v>2412.7396517682805</v>
      </c>
    </row>
    <row r="58" spans="1:57" x14ac:dyDescent="0.25">
      <c r="A58" s="1" t="s">
        <v>134</v>
      </c>
      <c r="B58" s="1" t="s">
        <v>234</v>
      </c>
      <c r="C58" s="1" t="s">
        <v>133</v>
      </c>
      <c r="D58" s="1" t="s">
        <v>88</v>
      </c>
      <c r="E58" s="1" t="s">
        <v>69</v>
      </c>
      <c r="F58" s="1" t="s">
        <v>127</v>
      </c>
      <c r="G58" s="1" t="s">
        <v>62</v>
      </c>
      <c r="H58" s="1" t="s">
        <v>63</v>
      </c>
      <c r="I58" s="2">
        <v>160</v>
      </c>
      <c r="J58" s="2">
        <v>38.78</v>
      </c>
      <c r="K58" s="2">
        <f t="shared" si="8"/>
        <v>0.16</v>
      </c>
      <c r="L58" s="2">
        <f t="shared" si="9"/>
        <v>0</v>
      </c>
      <c r="P58" s="6">
        <v>0.16</v>
      </c>
      <c r="Q58" s="5">
        <v>396.96</v>
      </c>
      <c r="AL58" s="5" t="str">
        <f t="shared" si="10"/>
        <v/>
      </c>
      <c r="AN58" s="5" t="str">
        <f t="shared" si="11"/>
        <v/>
      </c>
      <c r="AP58" s="5" t="str">
        <f t="shared" si="12"/>
        <v/>
      </c>
      <c r="AS58" s="5">
        <f t="shared" si="13"/>
        <v>396.96</v>
      </c>
      <c r="AT58" s="11">
        <f t="shared" si="14"/>
        <v>9.0858962456871438E-3</v>
      </c>
      <c r="AU58" s="5">
        <f t="shared" si="15"/>
        <v>9.0858962456871435</v>
      </c>
    </row>
    <row r="59" spans="1:57" x14ac:dyDescent="0.25">
      <c r="A59" s="1" t="s">
        <v>135</v>
      </c>
      <c r="B59" s="1" t="s">
        <v>136</v>
      </c>
      <c r="C59" s="1" t="s">
        <v>137</v>
      </c>
      <c r="D59" s="1" t="s">
        <v>88</v>
      </c>
      <c r="E59" s="1" t="s">
        <v>71</v>
      </c>
      <c r="F59" s="1" t="s">
        <v>138</v>
      </c>
      <c r="G59" s="1" t="s">
        <v>139</v>
      </c>
      <c r="H59" s="1" t="s">
        <v>111</v>
      </c>
      <c r="J59" s="2">
        <v>38.92</v>
      </c>
      <c r="K59" s="2">
        <f t="shared" si="8"/>
        <v>1.4</v>
      </c>
      <c r="L59" s="2">
        <f t="shared" si="9"/>
        <v>0</v>
      </c>
      <c r="T59" s="8">
        <v>1.4</v>
      </c>
      <c r="U59" s="5">
        <v>404.6</v>
      </c>
      <c r="AL59" s="5" t="str">
        <f t="shared" si="10"/>
        <v/>
      </c>
      <c r="AN59" s="5" t="str">
        <f t="shared" si="11"/>
        <v/>
      </c>
      <c r="AP59" s="5" t="str">
        <f t="shared" si="12"/>
        <v/>
      </c>
      <c r="AS59" s="5">
        <f t="shared" si="13"/>
        <v>404.6</v>
      </c>
      <c r="AT59" s="11">
        <f t="shared" si="14"/>
        <v>9.2607658731484761E-3</v>
      </c>
      <c r="AU59" s="5">
        <f t="shared" si="15"/>
        <v>9.2607658731484754</v>
      </c>
    </row>
    <row r="60" spans="1:57" s="47" customFormat="1" x14ac:dyDescent="0.25">
      <c r="A60" s="44" t="s">
        <v>135</v>
      </c>
      <c r="B60" s="44" t="s">
        <v>136</v>
      </c>
      <c r="C60" s="44" t="s">
        <v>137</v>
      </c>
      <c r="D60" s="44" t="s">
        <v>88</v>
      </c>
      <c r="E60" s="44" t="s">
        <v>94</v>
      </c>
      <c r="F60" s="44" t="s">
        <v>138</v>
      </c>
      <c r="G60" s="44" t="s">
        <v>139</v>
      </c>
      <c r="H60" s="44" t="s">
        <v>111</v>
      </c>
      <c r="I60" s="43"/>
      <c r="J60" s="43">
        <v>37.97</v>
      </c>
      <c r="K60" s="43">
        <f t="shared" si="8"/>
        <v>5.91</v>
      </c>
      <c r="L60" s="43">
        <f t="shared" si="9"/>
        <v>0</v>
      </c>
      <c r="M60" s="43"/>
      <c r="N60" s="43"/>
      <c r="O60" s="45"/>
      <c r="P60" s="43"/>
      <c r="Q60" s="45"/>
      <c r="R60" s="43">
        <v>1.72</v>
      </c>
      <c r="S60" s="45">
        <v>1655.5</v>
      </c>
      <c r="T60" s="43">
        <v>4.1900000000000004</v>
      </c>
      <c r="U60" s="45">
        <v>1210.9100000000001</v>
      </c>
      <c r="V60" s="43"/>
      <c r="W60" s="45"/>
      <c r="X60" s="43"/>
      <c r="Y60" s="45"/>
      <c r="Z60" s="43"/>
      <c r="AA60" s="45"/>
      <c r="AB60" s="43"/>
      <c r="AC60" s="45"/>
      <c r="AD60" s="43"/>
      <c r="AE60" s="43"/>
      <c r="AF60" s="45"/>
      <c r="AG60" s="43"/>
      <c r="AH60" s="45"/>
      <c r="AI60" s="43"/>
      <c r="AJ60" s="45"/>
      <c r="AK60" s="43"/>
      <c r="AL60" s="45" t="str">
        <f t="shared" si="10"/>
        <v/>
      </c>
      <c r="AM60" s="43"/>
      <c r="AN60" s="45" t="str">
        <f t="shared" si="11"/>
        <v/>
      </c>
      <c r="AO60" s="43"/>
      <c r="AP60" s="45" t="str">
        <f t="shared" si="12"/>
        <v/>
      </c>
      <c r="AQ60" s="43"/>
      <c r="AR60" s="43"/>
      <c r="AS60" s="45">
        <f t="shared" si="13"/>
        <v>2866.41</v>
      </c>
      <c r="AT60" s="46">
        <f t="shared" si="14"/>
        <v>6.5608383357517355E-2</v>
      </c>
      <c r="AU60" s="45">
        <f t="shared" si="15"/>
        <v>65.608383357517354</v>
      </c>
      <c r="AV60" s="43"/>
      <c r="AW60" s="45"/>
      <c r="AX60" s="43"/>
      <c r="AY60" s="45"/>
      <c r="AZ60" s="43"/>
      <c r="BA60" s="45"/>
      <c r="BB60" s="43"/>
      <c r="BC60" s="45"/>
      <c r="BD60" s="43"/>
      <c r="BE60" s="45"/>
    </row>
    <row r="61" spans="1:57" s="47" customFormat="1" x14ac:dyDescent="0.25">
      <c r="A61" s="44" t="s">
        <v>140</v>
      </c>
      <c r="B61" s="44" t="s">
        <v>141</v>
      </c>
      <c r="C61" s="44" t="s">
        <v>142</v>
      </c>
      <c r="D61" s="44" t="s">
        <v>88</v>
      </c>
      <c r="E61" s="44" t="s">
        <v>71</v>
      </c>
      <c r="F61" s="44" t="s">
        <v>138</v>
      </c>
      <c r="G61" s="44" t="s">
        <v>139</v>
      </c>
      <c r="H61" s="44" t="s">
        <v>111</v>
      </c>
      <c r="I61" s="43"/>
      <c r="J61" s="43">
        <v>1.26</v>
      </c>
      <c r="K61" s="43">
        <f t="shared" si="8"/>
        <v>0.09</v>
      </c>
      <c r="L61" s="43">
        <f t="shared" si="9"/>
        <v>0</v>
      </c>
      <c r="M61" s="43"/>
      <c r="N61" s="43"/>
      <c r="O61" s="45"/>
      <c r="P61" s="43"/>
      <c r="Q61" s="45"/>
      <c r="R61" s="43"/>
      <c r="S61" s="45"/>
      <c r="T61" s="43">
        <v>0.09</v>
      </c>
      <c r="U61" s="45">
        <v>26.01</v>
      </c>
      <c r="V61" s="43"/>
      <c r="W61" s="45"/>
      <c r="X61" s="43"/>
      <c r="Y61" s="45"/>
      <c r="Z61" s="43"/>
      <c r="AA61" s="45"/>
      <c r="AB61" s="43"/>
      <c r="AC61" s="45"/>
      <c r="AD61" s="43"/>
      <c r="AE61" s="43"/>
      <c r="AF61" s="45"/>
      <c r="AG61" s="43"/>
      <c r="AH61" s="45"/>
      <c r="AI61" s="43"/>
      <c r="AJ61" s="45"/>
      <c r="AK61" s="43"/>
      <c r="AL61" s="45" t="str">
        <f t="shared" si="10"/>
        <v/>
      </c>
      <c r="AM61" s="43"/>
      <c r="AN61" s="45" t="str">
        <f t="shared" si="11"/>
        <v/>
      </c>
      <c r="AO61" s="43"/>
      <c r="AP61" s="45" t="str">
        <f t="shared" si="12"/>
        <v/>
      </c>
      <c r="AQ61" s="43"/>
      <c r="AR61" s="43"/>
      <c r="AS61" s="45">
        <f t="shared" si="13"/>
        <v>26.01</v>
      </c>
      <c r="AT61" s="46">
        <f t="shared" si="14"/>
        <v>5.9533494898811638E-4</v>
      </c>
      <c r="AU61" s="45">
        <f t="shared" si="15"/>
        <v>0.59533494898811634</v>
      </c>
      <c r="AV61" s="43"/>
      <c r="AW61" s="45"/>
      <c r="AX61" s="43"/>
      <c r="AY61" s="45"/>
      <c r="AZ61" s="43"/>
      <c r="BA61" s="45"/>
      <c r="BB61" s="43"/>
      <c r="BC61" s="45"/>
      <c r="BD61" s="43"/>
      <c r="BE61" s="45"/>
    </row>
    <row r="62" spans="1:57" s="47" customFormat="1" x14ac:dyDescent="0.25">
      <c r="A62" s="44" t="s">
        <v>140</v>
      </c>
      <c r="B62" s="44" t="s">
        <v>141</v>
      </c>
      <c r="C62" s="44" t="s">
        <v>142</v>
      </c>
      <c r="D62" s="44" t="s">
        <v>88</v>
      </c>
      <c r="E62" s="44" t="s">
        <v>97</v>
      </c>
      <c r="F62" s="44" t="s">
        <v>138</v>
      </c>
      <c r="G62" s="44" t="s">
        <v>139</v>
      </c>
      <c r="H62" s="44" t="s">
        <v>111</v>
      </c>
      <c r="I62" s="43"/>
      <c r="J62" s="43">
        <v>0.18</v>
      </c>
      <c r="K62" s="43">
        <f t="shared" si="8"/>
        <v>0.02</v>
      </c>
      <c r="L62" s="43">
        <f t="shared" si="9"/>
        <v>0</v>
      </c>
      <c r="M62" s="43"/>
      <c r="N62" s="43"/>
      <c r="O62" s="45"/>
      <c r="P62" s="43"/>
      <c r="Q62" s="45"/>
      <c r="R62" s="43"/>
      <c r="S62" s="45"/>
      <c r="T62" s="43">
        <v>0.02</v>
      </c>
      <c r="U62" s="45">
        <v>5.78</v>
      </c>
      <c r="V62" s="43"/>
      <c r="W62" s="45"/>
      <c r="X62" s="43"/>
      <c r="Y62" s="45"/>
      <c r="Z62" s="43"/>
      <c r="AA62" s="45"/>
      <c r="AB62" s="43"/>
      <c r="AC62" s="45"/>
      <c r="AD62" s="43"/>
      <c r="AE62" s="43"/>
      <c r="AF62" s="45"/>
      <c r="AG62" s="43"/>
      <c r="AH62" s="45"/>
      <c r="AI62" s="43"/>
      <c r="AJ62" s="45"/>
      <c r="AK62" s="43"/>
      <c r="AL62" s="45" t="str">
        <f t="shared" si="10"/>
        <v/>
      </c>
      <c r="AM62" s="43"/>
      <c r="AN62" s="45" t="str">
        <f t="shared" si="11"/>
        <v/>
      </c>
      <c r="AO62" s="43"/>
      <c r="AP62" s="45" t="str">
        <f t="shared" si="12"/>
        <v/>
      </c>
      <c r="AQ62" s="43"/>
      <c r="AR62" s="43"/>
      <c r="AS62" s="45">
        <f t="shared" si="13"/>
        <v>5.78</v>
      </c>
      <c r="AT62" s="46">
        <f t="shared" si="14"/>
        <v>1.3229665533069253E-4</v>
      </c>
      <c r="AU62" s="45">
        <f t="shared" si="15"/>
        <v>0.13229665533069254</v>
      </c>
      <c r="AV62" s="43"/>
      <c r="AW62" s="45"/>
      <c r="AX62" s="43"/>
      <c r="AY62" s="45"/>
      <c r="AZ62" s="43"/>
      <c r="BA62" s="45"/>
      <c r="BB62" s="43"/>
      <c r="BC62" s="45"/>
      <c r="BD62" s="43"/>
      <c r="BE62" s="45"/>
    </row>
    <row r="63" spans="1:57" s="47" customFormat="1" x14ac:dyDescent="0.25">
      <c r="A63" s="44" t="s">
        <v>140</v>
      </c>
      <c r="B63" s="44" t="s">
        <v>141</v>
      </c>
      <c r="C63" s="44" t="s">
        <v>142</v>
      </c>
      <c r="D63" s="44" t="s">
        <v>88</v>
      </c>
      <c r="E63" s="44" t="s">
        <v>75</v>
      </c>
      <c r="F63" s="44" t="s">
        <v>138</v>
      </c>
      <c r="G63" s="44" t="s">
        <v>139</v>
      </c>
      <c r="H63" s="44" t="s">
        <v>111</v>
      </c>
      <c r="I63" s="43"/>
      <c r="J63" s="43">
        <v>40.03</v>
      </c>
      <c r="K63" s="43">
        <f t="shared" si="8"/>
        <v>0.27</v>
      </c>
      <c r="L63" s="43">
        <f t="shared" si="9"/>
        <v>0</v>
      </c>
      <c r="M63" s="43"/>
      <c r="N63" s="43"/>
      <c r="O63" s="45"/>
      <c r="P63" s="43"/>
      <c r="Q63" s="45"/>
      <c r="R63" s="43"/>
      <c r="S63" s="45"/>
      <c r="T63" s="43">
        <v>0.27</v>
      </c>
      <c r="U63" s="45">
        <v>78.03</v>
      </c>
      <c r="V63" s="43"/>
      <c r="W63" s="45"/>
      <c r="X63" s="43"/>
      <c r="Y63" s="45"/>
      <c r="Z63" s="43"/>
      <c r="AA63" s="45"/>
      <c r="AB63" s="43"/>
      <c r="AC63" s="45"/>
      <c r="AD63" s="43"/>
      <c r="AE63" s="43"/>
      <c r="AF63" s="45"/>
      <c r="AG63" s="43"/>
      <c r="AH63" s="45"/>
      <c r="AI63" s="43"/>
      <c r="AJ63" s="45"/>
      <c r="AK63" s="43"/>
      <c r="AL63" s="45" t="str">
        <f t="shared" si="10"/>
        <v/>
      </c>
      <c r="AM63" s="43"/>
      <c r="AN63" s="45" t="str">
        <f t="shared" si="11"/>
        <v/>
      </c>
      <c r="AO63" s="43"/>
      <c r="AP63" s="45" t="str">
        <f t="shared" si="12"/>
        <v/>
      </c>
      <c r="AQ63" s="43"/>
      <c r="AR63" s="43"/>
      <c r="AS63" s="45">
        <f t="shared" si="13"/>
        <v>78.03</v>
      </c>
      <c r="AT63" s="46">
        <f t="shared" si="14"/>
        <v>1.7860048469643488E-3</v>
      </c>
      <c r="AU63" s="45">
        <f t="shared" si="15"/>
        <v>1.7860048469643488</v>
      </c>
      <c r="AV63" s="43"/>
      <c r="AW63" s="45"/>
      <c r="AX63" s="43"/>
      <c r="AY63" s="45"/>
      <c r="AZ63" s="43"/>
      <c r="BA63" s="45"/>
      <c r="BB63" s="43"/>
      <c r="BC63" s="45"/>
      <c r="BD63" s="43"/>
      <c r="BE63" s="45"/>
    </row>
    <row r="64" spans="1:57" s="47" customFormat="1" x14ac:dyDescent="0.25">
      <c r="A64" s="44" t="s">
        <v>143</v>
      </c>
      <c r="B64" s="44" t="s">
        <v>144</v>
      </c>
      <c r="C64" s="44" t="s">
        <v>145</v>
      </c>
      <c r="D64" s="44" t="s">
        <v>208</v>
      </c>
      <c r="E64" s="44" t="s">
        <v>98</v>
      </c>
      <c r="F64" s="44" t="s">
        <v>138</v>
      </c>
      <c r="G64" s="44" t="s">
        <v>139</v>
      </c>
      <c r="H64" s="44" t="s">
        <v>111</v>
      </c>
      <c r="I64" s="43"/>
      <c r="J64" s="43">
        <v>34</v>
      </c>
      <c r="K64" s="43">
        <f t="shared" ref="K64:K92" si="16">SUM(N64,P64,R64,T64,V64,X64,Z64,AB64,AE64,AG64,AI64,AV64,AX64,AZ64,BB64,BD64)</f>
        <v>0.97</v>
      </c>
      <c r="L64" s="43">
        <f t="shared" ref="L64:L92" si="17">SUM(M64,AD64,AK64,AM64,AO64,AQ64,AR64)</f>
        <v>0</v>
      </c>
      <c r="M64" s="43"/>
      <c r="N64" s="43"/>
      <c r="O64" s="45"/>
      <c r="P64" s="43"/>
      <c r="Q64" s="45"/>
      <c r="R64" s="43">
        <v>0.97</v>
      </c>
      <c r="S64" s="45">
        <v>933.625</v>
      </c>
      <c r="T64" s="43"/>
      <c r="U64" s="45"/>
      <c r="V64" s="43"/>
      <c r="W64" s="45"/>
      <c r="X64" s="43"/>
      <c r="Y64" s="45"/>
      <c r="Z64" s="43"/>
      <c r="AA64" s="45"/>
      <c r="AB64" s="43"/>
      <c r="AC64" s="45"/>
      <c r="AD64" s="43"/>
      <c r="AE64" s="43"/>
      <c r="AF64" s="45"/>
      <c r="AG64" s="43"/>
      <c r="AH64" s="45"/>
      <c r="AI64" s="43"/>
      <c r="AJ64" s="45"/>
      <c r="AK64" s="43"/>
      <c r="AL64" s="45" t="str">
        <f t="shared" ref="AL64:AL92" si="18">IF(AK64&gt;0,AK64*$AL$1,"")</f>
        <v/>
      </c>
      <c r="AM64" s="43"/>
      <c r="AN64" s="45" t="str">
        <f t="shared" ref="AN64:AN92" si="19">IF(AM64&gt;0,AM64*$AN$1,"")</f>
        <v/>
      </c>
      <c r="AO64" s="43"/>
      <c r="AP64" s="45" t="str">
        <f t="shared" ref="AP64:AP92" si="20">IF(AO64&gt;0,AO64*$AP$1,"")</f>
        <v/>
      </c>
      <c r="AQ64" s="43"/>
      <c r="AR64" s="43"/>
      <c r="AS64" s="45">
        <f t="shared" ref="AS64:AS92" si="21">SUM(O64,Q64,S64,U64,W64,Y64,AA64,AC64,AF64,AH64,AJ64,AW64,AY64,BA64,BC64,BE64)</f>
        <v>933.625</v>
      </c>
      <c r="AT64" s="46">
        <f t="shared" si="14"/>
        <v>2.1369457583584394E-2</v>
      </c>
      <c r="AU64" s="45">
        <f t="shared" ref="AU64:AU92" si="22">(AT64/100)*$AU$1</f>
        <v>21.369457583584392</v>
      </c>
      <c r="AV64" s="43"/>
      <c r="AW64" s="45"/>
      <c r="AX64" s="43"/>
      <c r="AY64" s="45"/>
      <c r="AZ64" s="43"/>
      <c r="BA64" s="45"/>
      <c r="BB64" s="43"/>
      <c r="BC64" s="45"/>
      <c r="BD64" s="43"/>
      <c r="BE64" s="45"/>
    </row>
    <row r="65" spans="1:57" s="47" customFormat="1" x14ac:dyDescent="0.25">
      <c r="A65" s="44" t="s">
        <v>143</v>
      </c>
      <c r="B65" s="44" t="s">
        <v>144</v>
      </c>
      <c r="C65" s="44" t="s">
        <v>145</v>
      </c>
      <c r="D65" s="44" t="s">
        <v>208</v>
      </c>
      <c r="E65" s="44" t="s">
        <v>97</v>
      </c>
      <c r="F65" s="44" t="s">
        <v>138</v>
      </c>
      <c r="G65" s="44" t="s">
        <v>139</v>
      </c>
      <c r="H65" s="44" t="s">
        <v>111</v>
      </c>
      <c r="I65" s="43"/>
      <c r="J65" s="43">
        <v>37.479999999999997</v>
      </c>
      <c r="K65" s="43">
        <f t="shared" si="16"/>
        <v>29.65</v>
      </c>
      <c r="L65" s="43">
        <f t="shared" si="17"/>
        <v>0</v>
      </c>
      <c r="M65" s="43"/>
      <c r="N65" s="43"/>
      <c r="O65" s="45"/>
      <c r="P65" s="43">
        <v>12.1</v>
      </c>
      <c r="Q65" s="45">
        <v>20013.400000000001</v>
      </c>
      <c r="R65" s="43">
        <v>13.91</v>
      </c>
      <c r="S65" s="45">
        <v>13388.375</v>
      </c>
      <c r="T65" s="43">
        <v>3.64</v>
      </c>
      <c r="U65" s="45">
        <v>1051.96</v>
      </c>
      <c r="V65" s="43"/>
      <c r="W65" s="45"/>
      <c r="X65" s="43"/>
      <c r="Y65" s="45"/>
      <c r="Z65" s="43"/>
      <c r="AA65" s="45"/>
      <c r="AB65" s="43"/>
      <c r="AC65" s="45"/>
      <c r="AD65" s="43"/>
      <c r="AE65" s="43"/>
      <c r="AF65" s="45"/>
      <c r="AG65" s="43"/>
      <c r="AH65" s="45"/>
      <c r="AI65" s="43"/>
      <c r="AJ65" s="45"/>
      <c r="AK65" s="43"/>
      <c r="AL65" s="45" t="str">
        <f t="shared" si="18"/>
        <v/>
      </c>
      <c r="AM65" s="43"/>
      <c r="AN65" s="45" t="str">
        <f t="shared" si="19"/>
        <v/>
      </c>
      <c r="AO65" s="43"/>
      <c r="AP65" s="45" t="str">
        <f t="shared" si="20"/>
        <v/>
      </c>
      <c r="AQ65" s="43"/>
      <c r="AR65" s="43"/>
      <c r="AS65" s="45">
        <f t="shared" si="21"/>
        <v>34453.735000000001</v>
      </c>
      <c r="AT65" s="46">
        <f t="shared" si="14"/>
        <v>0.78860102147924172</v>
      </c>
      <c r="AU65" s="45">
        <f t="shared" si="22"/>
        <v>788.60102147924169</v>
      </c>
      <c r="AV65" s="43"/>
      <c r="AW65" s="45"/>
      <c r="AX65" s="43"/>
      <c r="AY65" s="45"/>
      <c r="AZ65" s="43"/>
      <c r="BA65" s="45"/>
      <c r="BB65" s="43"/>
      <c r="BC65" s="45"/>
      <c r="BD65" s="43"/>
      <c r="BE65" s="45"/>
    </row>
    <row r="66" spans="1:57" s="47" customFormat="1" x14ac:dyDescent="0.25">
      <c r="A66" s="44" t="s">
        <v>143</v>
      </c>
      <c r="B66" s="44" t="s">
        <v>144</v>
      </c>
      <c r="C66" s="44" t="s">
        <v>145</v>
      </c>
      <c r="D66" s="44" t="s">
        <v>208</v>
      </c>
      <c r="E66" s="44" t="s">
        <v>94</v>
      </c>
      <c r="F66" s="44" t="s">
        <v>138</v>
      </c>
      <c r="G66" s="44" t="s">
        <v>139</v>
      </c>
      <c r="H66" s="44" t="s">
        <v>111</v>
      </c>
      <c r="I66" s="43"/>
      <c r="J66" s="43">
        <v>1.3</v>
      </c>
      <c r="K66" s="43">
        <f t="shared" si="16"/>
        <v>0.97</v>
      </c>
      <c r="L66" s="43">
        <f t="shared" si="17"/>
        <v>0</v>
      </c>
      <c r="M66" s="43"/>
      <c r="N66" s="43"/>
      <c r="O66" s="45"/>
      <c r="P66" s="43"/>
      <c r="Q66" s="45"/>
      <c r="R66" s="43">
        <v>0.64</v>
      </c>
      <c r="S66" s="45">
        <v>616</v>
      </c>
      <c r="T66" s="43">
        <v>0.33</v>
      </c>
      <c r="U66" s="45">
        <v>95.37</v>
      </c>
      <c r="V66" s="43"/>
      <c r="W66" s="45"/>
      <c r="X66" s="43"/>
      <c r="Y66" s="45"/>
      <c r="Z66" s="43"/>
      <c r="AA66" s="45"/>
      <c r="AB66" s="43"/>
      <c r="AC66" s="45"/>
      <c r="AD66" s="43"/>
      <c r="AE66" s="43"/>
      <c r="AF66" s="45"/>
      <c r="AG66" s="43"/>
      <c r="AH66" s="45"/>
      <c r="AI66" s="43"/>
      <c r="AJ66" s="45"/>
      <c r="AK66" s="43"/>
      <c r="AL66" s="45" t="str">
        <f t="shared" si="18"/>
        <v/>
      </c>
      <c r="AM66" s="43"/>
      <c r="AN66" s="45" t="str">
        <f t="shared" si="19"/>
        <v/>
      </c>
      <c r="AO66" s="43"/>
      <c r="AP66" s="45" t="str">
        <f t="shared" si="20"/>
        <v/>
      </c>
      <c r="AQ66" s="43"/>
      <c r="AR66" s="43"/>
      <c r="AS66" s="45">
        <f t="shared" si="21"/>
        <v>711.37</v>
      </c>
      <c r="AT66" s="46">
        <f t="shared" si="14"/>
        <v>1.6282330744393551E-2</v>
      </c>
      <c r="AU66" s="45">
        <f t="shared" si="22"/>
        <v>16.282330744393551</v>
      </c>
      <c r="AV66" s="43"/>
      <c r="AW66" s="45"/>
      <c r="AX66" s="43"/>
      <c r="AY66" s="45"/>
      <c r="AZ66" s="43"/>
      <c r="BA66" s="45"/>
      <c r="BB66" s="43"/>
      <c r="BC66" s="45"/>
      <c r="BD66" s="43"/>
      <c r="BE66" s="45"/>
    </row>
    <row r="67" spans="1:57" s="47" customFormat="1" x14ac:dyDescent="0.25">
      <c r="A67" s="44" t="s">
        <v>146</v>
      </c>
      <c r="B67" s="44" t="s">
        <v>147</v>
      </c>
      <c r="C67" s="44" t="s">
        <v>133</v>
      </c>
      <c r="D67" s="44" t="s">
        <v>88</v>
      </c>
      <c r="E67" s="44" t="s">
        <v>98</v>
      </c>
      <c r="F67" s="44" t="s">
        <v>138</v>
      </c>
      <c r="G67" s="44" t="s">
        <v>139</v>
      </c>
      <c r="H67" s="44" t="s">
        <v>111</v>
      </c>
      <c r="I67" s="43"/>
      <c r="J67" s="43">
        <v>3.77</v>
      </c>
      <c r="K67" s="43">
        <f t="shared" si="16"/>
        <v>2.48</v>
      </c>
      <c r="L67" s="43">
        <f t="shared" si="17"/>
        <v>0</v>
      </c>
      <c r="M67" s="43"/>
      <c r="N67" s="43"/>
      <c r="O67" s="45"/>
      <c r="P67" s="43">
        <v>7.0000000000000007E-2</v>
      </c>
      <c r="Q67" s="45">
        <v>115.78</v>
      </c>
      <c r="R67" s="43">
        <v>2.41</v>
      </c>
      <c r="S67" s="45">
        <v>2319.625</v>
      </c>
      <c r="T67" s="43"/>
      <c r="U67" s="45"/>
      <c r="V67" s="43"/>
      <c r="W67" s="45"/>
      <c r="X67" s="43"/>
      <c r="Y67" s="45"/>
      <c r="Z67" s="43"/>
      <c r="AA67" s="45"/>
      <c r="AB67" s="43"/>
      <c r="AC67" s="45"/>
      <c r="AD67" s="43"/>
      <c r="AE67" s="43"/>
      <c r="AF67" s="45"/>
      <c r="AG67" s="43"/>
      <c r="AH67" s="45"/>
      <c r="AI67" s="43"/>
      <c r="AJ67" s="45"/>
      <c r="AK67" s="43"/>
      <c r="AL67" s="45" t="str">
        <f t="shared" si="18"/>
        <v/>
      </c>
      <c r="AM67" s="43"/>
      <c r="AN67" s="45" t="str">
        <f t="shared" si="19"/>
        <v/>
      </c>
      <c r="AO67" s="43"/>
      <c r="AP67" s="45" t="str">
        <f t="shared" si="20"/>
        <v/>
      </c>
      <c r="AQ67" s="43"/>
      <c r="AR67" s="43"/>
      <c r="AS67" s="45">
        <f t="shared" si="21"/>
        <v>2435.4050000000002</v>
      </c>
      <c r="AT67" s="46">
        <f t="shared" ref="AT67:AT92" si="23">(AS67/$AS$124)*100</f>
        <v>5.5743241500976683E-2</v>
      </c>
      <c r="AU67" s="45">
        <f t="shared" si="22"/>
        <v>55.743241500976687</v>
      </c>
      <c r="AV67" s="43"/>
      <c r="AW67" s="45"/>
      <c r="AX67" s="43"/>
      <c r="AY67" s="45"/>
      <c r="AZ67" s="43"/>
      <c r="BA67" s="45"/>
      <c r="BB67" s="43"/>
      <c r="BC67" s="45"/>
      <c r="BD67" s="43"/>
      <c r="BE67" s="45"/>
    </row>
    <row r="68" spans="1:57" s="47" customFormat="1" x14ac:dyDescent="0.25">
      <c r="A68" s="44" t="s">
        <v>146</v>
      </c>
      <c r="B68" s="44" t="s">
        <v>147</v>
      </c>
      <c r="C68" s="44" t="s">
        <v>133</v>
      </c>
      <c r="D68" s="44" t="s">
        <v>88</v>
      </c>
      <c r="E68" s="44" t="s">
        <v>97</v>
      </c>
      <c r="F68" s="44" t="s">
        <v>138</v>
      </c>
      <c r="G68" s="44" t="s">
        <v>139</v>
      </c>
      <c r="H68" s="44" t="s">
        <v>111</v>
      </c>
      <c r="I68" s="43"/>
      <c r="J68" s="43">
        <v>1.83</v>
      </c>
      <c r="K68" s="43">
        <f t="shared" si="16"/>
        <v>1.8199999999999998</v>
      </c>
      <c r="L68" s="43">
        <f t="shared" si="17"/>
        <v>0</v>
      </c>
      <c r="M68" s="43"/>
      <c r="N68" s="43"/>
      <c r="O68" s="45"/>
      <c r="P68" s="43">
        <v>1.43</v>
      </c>
      <c r="Q68" s="45">
        <v>2365.2199999999998</v>
      </c>
      <c r="R68" s="43">
        <v>0.39</v>
      </c>
      <c r="S68" s="45">
        <v>375.375</v>
      </c>
      <c r="T68" s="43"/>
      <c r="U68" s="45"/>
      <c r="V68" s="43"/>
      <c r="W68" s="45"/>
      <c r="X68" s="43"/>
      <c r="Y68" s="45"/>
      <c r="Z68" s="43"/>
      <c r="AA68" s="45"/>
      <c r="AB68" s="43"/>
      <c r="AC68" s="45"/>
      <c r="AD68" s="43"/>
      <c r="AE68" s="43"/>
      <c r="AF68" s="45"/>
      <c r="AG68" s="43"/>
      <c r="AH68" s="45"/>
      <c r="AI68" s="43"/>
      <c r="AJ68" s="45"/>
      <c r="AK68" s="43"/>
      <c r="AL68" s="45" t="str">
        <f t="shared" si="18"/>
        <v/>
      </c>
      <c r="AM68" s="43"/>
      <c r="AN68" s="45" t="str">
        <f t="shared" si="19"/>
        <v/>
      </c>
      <c r="AO68" s="43"/>
      <c r="AP68" s="45" t="str">
        <f t="shared" si="20"/>
        <v/>
      </c>
      <c r="AQ68" s="43"/>
      <c r="AR68" s="43"/>
      <c r="AS68" s="45">
        <f t="shared" si="21"/>
        <v>2740.5949999999998</v>
      </c>
      <c r="AT68" s="46">
        <f t="shared" si="23"/>
        <v>6.2728642234605392E-2</v>
      </c>
      <c r="AU68" s="45">
        <f t="shared" si="22"/>
        <v>62.728642234605388</v>
      </c>
      <c r="AV68" s="43"/>
      <c r="AW68" s="45"/>
      <c r="AX68" s="43"/>
      <c r="AY68" s="45"/>
      <c r="AZ68" s="43"/>
      <c r="BA68" s="45"/>
      <c r="BB68" s="43"/>
      <c r="BC68" s="45"/>
      <c r="BD68" s="43"/>
      <c r="BE68" s="45"/>
    </row>
    <row r="69" spans="1:57" x14ac:dyDescent="0.25">
      <c r="A69" s="1" t="s">
        <v>148</v>
      </c>
      <c r="B69" s="1" t="s">
        <v>149</v>
      </c>
      <c r="C69" s="1" t="s">
        <v>150</v>
      </c>
      <c r="D69" s="1" t="s">
        <v>88</v>
      </c>
      <c r="E69" s="1" t="s">
        <v>66</v>
      </c>
      <c r="F69" s="1" t="s">
        <v>110</v>
      </c>
      <c r="G69" s="1" t="s">
        <v>62</v>
      </c>
      <c r="H69" s="1" t="s">
        <v>111</v>
      </c>
      <c r="I69" s="2">
        <v>60</v>
      </c>
      <c r="J69" s="2">
        <v>0.09</v>
      </c>
      <c r="K69" s="2">
        <f t="shared" si="16"/>
        <v>0.09</v>
      </c>
      <c r="L69" s="2">
        <f t="shared" si="17"/>
        <v>0</v>
      </c>
      <c r="R69" s="7">
        <v>0.09</v>
      </c>
      <c r="S69" s="5">
        <v>86.625</v>
      </c>
      <c r="AL69" s="5" t="str">
        <f t="shared" si="18"/>
        <v/>
      </c>
      <c r="AN69" s="5" t="str">
        <f t="shared" si="19"/>
        <v/>
      </c>
      <c r="AP69" s="5" t="str">
        <f t="shared" si="20"/>
        <v/>
      </c>
      <c r="AS69" s="5">
        <f t="shared" si="21"/>
        <v>86.625</v>
      </c>
      <c r="AT69" s="11">
        <f t="shared" si="23"/>
        <v>1.9827331778583461E-3</v>
      </c>
      <c r="AU69" s="5">
        <f t="shared" si="22"/>
        <v>1.9827331778583459</v>
      </c>
    </row>
    <row r="70" spans="1:57" x14ac:dyDescent="0.25">
      <c r="A70" s="1" t="s">
        <v>148</v>
      </c>
      <c r="B70" s="1" t="s">
        <v>149</v>
      </c>
      <c r="C70" s="1" t="s">
        <v>150</v>
      </c>
      <c r="D70" s="1" t="s">
        <v>88</v>
      </c>
      <c r="E70" s="1" t="s">
        <v>60</v>
      </c>
      <c r="F70" s="1" t="s">
        <v>110</v>
      </c>
      <c r="G70" s="1" t="s">
        <v>62</v>
      </c>
      <c r="H70" s="1" t="s">
        <v>111</v>
      </c>
      <c r="I70" s="2">
        <v>60</v>
      </c>
      <c r="J70" s="2">
        <v>30.35</v>
      </c>
      <c r="K70" s="2">
        <f t="shared" si="16"/>
        <v>30.35</v>
      </c>
      <c r="L70" s="2">
        <f t="shared" si="17"/>
        <v>0</v>
      </c>
      <c r="N70" s="4">
        <v>4.07</v>
      </c>
      <c r="O70" s="5">
        <v>7633.2850000000008</v>
      </c>
      <c r="P70" s="6">
        <v>12.42</v>
      </c>
      <c r="Q70" s="5">
        <v>20542.68</v>
      </c>
      <c r="R70" s="7">
        <v>10.37</v>
      </c>
      <c r="S70" s="5">
        <v>9981.125</v>
      </c>
      <c r="T70" s="8">
        <v>3.49</v>
      </c>
      <c r="U70" s="5">
        <v>1008.61</v>
      </c>
      <c r="AL70" s="5" t="str">
        <f t="shared" si="18"/>
        <v/>
      </c>
      <c r="AN70" s="5" t="str">
        <f t="shared" si="19"/>
        <v/>
      </c>
      <c r="AP70" s="5" t="str">
        <f t="shared" si="20"/>
        <v/>
      </c>
      <c r="AS70" s="5">
        <f t="shared" si="21"/>
        <v>39165.699999999997</v>
      </c>
      <c r="AT70" s="11">
        <f t="shared" si="23"/>
        <v>0.89645174977254394</v>
      </c>
      <c r="AU70" s="5">
        <f t="shared" si="22"/>
        <v>896.45174977254385</v>
      </c>
    </row>
    <row r="71" spans="1:57" x14ac:dyDescent="0.25">
      <c r="A71" s="1" t="s">
        <v>148</v>
      </c>
      <c r="B71" s="1" t="s">
        <v>149</v>
      </c>
      <c r="C71" s="1" t="s">
        <v>150</v>
      </c>
      <c r="D71" s="1" t="s">
        <v>88</v>
      </c>
      <c r="E71" s="1" t="s">
        <v>78</v>
      </c>
      <c r="F71" s="1" t="s">
        <v>110</v>
      </c>
      <c r="G71" s="1" t="s">
        <v>62</v>
      </c>
      <c r="H71" s="1" t="s">
        <v>111</v>
      </c>
      <c r="I71" s="2">
        <v>60</v>
      </c>
      <c r="J71" s="2">
        <v>28.63</v>
      </c>
      <c r="K71" s="2">
        <f t="shared" si="16"/>
        <v>28.22</v>
      </c>
      <c r="L71" s="2">
        <f t="shared" si="17"/>
        <v>0</v>
      </c>
      <c r="N71" s="4">
        <v>5.61</v>
      </c>
      <c r="O71" s="5">
        <v>10521.555</v>
      </c>
      <c r="P71" s="6">
        <v>2.19</v>
      </c>
      <c r="Q71" s="5">
        <v>3622.26</v>
      </c>
      <c r="R71" s="7">
        <v>14.63</v>
      </c>
      <c r="S71" s="5">
        <v>14081.375</v>
      </c>
      <c r="T71" s="8">
        <v>5.79</v>
      </c>
      <c r="U71" s="5">
        <v>1673.31</v>
      </c>
      <c r="AL71" s="5" t="str">
        <f t="shared" si="18"/>
        <v/>
      </c>
      <c r="AN71" s="5" t="str">
        <f t="shared" si="19"/>
        <v/>
      </c>
      <c r="AP71" s="5" t="str">
        <f t="shared" si="20"/>
        <v/>
      </c>
      <c r="AS71" s="5">
        <f t="shared" si="21"/>
        <v>29898.500000000004</v>
      </c>
      <c r="AT71" s="11">
        <f t="shared" si="23"/>
        <v>0.68433763830531325</v>
      </c>
      <c r="AU71" s="5">
        <f t="shared" si="22"/>
        <v>684.33763830531325</v>
      </c>
    </row>
    <row r="72" spans="1:57" x14ac:dyDescent="0.25">
      <c r="A72" s="1" t="s">
        <v>151</v>
      </c>
      <c r="B72" s="1" t="s">
        <v>86</v>
      </c>
      <c r="C72" s="1" t="s">
        <v>87</v>
      </c>
      <c r="D72" s="1" t="s">
        <v>88</v>
      </c>
      <c r="E72" s="1" t="s">
        <v>66</v>
      </c>
      <c r="F72" s="1" t="s">
        <v>110</v>
      </c>
      <c r="G72" s="1" t="s">
        <v>62</v>
      </c>
      <c r="H72" s="1" t="s">
        <v>111</v>
      </c>
      <c r="I72" s="2">
        <v>160</v>
      </c>
      <c r="J72" s="2">
        <v>0.08</v>
      </c>
      <c r="K72" s="2">
        <f t="shared" si="16"/>
        <v>0.02</v>
      </c>
      <c r="L72" s="2">
        <f t="shared" si="17"/>
        <v>0</v>
      </c>
      <c r="T72" s="8">
        <v>0.02</v>
      </c>
      <c r="U72" s="5">
        <v>5.78</v>
      </c>
      <c r="AL72" s="5" t="str">
        <f t="shared" si="18"/>
        <v/>
      </c>
      <c r="AN72" s="5" t="str">
        <f t="shared" si="19"/>
        <v/>
      </c>
      <c r="AP72" s="5" t="str">
        <f t="shared" si="20"/>
        <v/>
      </c>
      <c r="AS72" s="5">
        <f t="shared" si="21"/>
        <v>5.78</v>
      </c>
      <c r="AT72" s="11">
        <f t="shared" si="23"/>
        <v>1.3229665533069253E-4</v>
      </c>
      <c r="AU72" s="5">
        <f t="shared" si="22"/>
        <v>0.13229665533069254</v>
      </c>
    </row>
    <row r="73" spans="1:57" x14ac:dyDescent="0.25">
      <c r="A73" s="1" t="s">
        <v>151</v>
      </c>
      <c r="B73" s="1" t="s">
        <v>86</v>
      </c>
      <c r="C73" s="1" t="s">
        <v>87</v>
      </c>
      <c r="D73" s="1" t="s">
        <v>88</v>
      </c>
      <c r="E73" s="1" t="s">
        <v>71</v>
      </c>
      <c r="F73" s="1" t="s">
        <v>110</v>
      </c>
      <c r="G73" s="1" t="s">
        <v>62</v>
      </c>
      <c r="H73" s="1" t="s">
        <v>111</v>
      </c>
      <c r="I73" s="2">
        <v>160</v>
      </c>
      <c r="J73" s="2">
        <v>39.22</v>
      </c>
      <c r="K73" s="2">
        <f t="shared" si="16"/>
        <v>0.13</v>
      </c>
      <c r="L73" s="2">
        <f t="shared" si="17"/>
        <v>0</v>
      </c>
      <c r="T73" s="8">
        <v>0.13</v>
      </c>
      <c r="U73" s="5">
        <v>37.57</v>
      </c>
      <c r="AL73" s="5" t="str">
        <f t="shared" si="18"/>
        <v/>
      </c>
      <c r="AN73" s="5" t="str">
        <f t="shared" si="19"/>
        <v/>
      </c>
      <c r="AP73" s="5" t="str">
        <f t="shared" si="20"/>
        <v/>
      </c>
      <c r="AS73" s="5">
        <f t="shared" si="21"/>
        <v>37.57</v>
      </c>
      <c r="AT73" s="11">
        <f t="shared" si="23"/>
        <v>8.5992825964950126E-4</v>
      </c>
      <c r="AU73" s="5">
        <f t="shared" si="22"/>
        <v>0.85992825964950126</v>
      </c>
    </row>
    <row r="74" spans="1:57" x14ac:dyDescent="0.25">
      <c r="A74" s="1" t="s">
        <v>152</v>
      </c>
      <c r="B74" s="1" t="s">
        <v>153</v>
      </c>
      <c r="C74" s="1" t="s">
        <v>154</v>
      </c>
      <c r="D74" s="1" t="s">
        <v>88</v>
      </c>
      <c r="E74" s="1" t="s">
        <v>66</v>
      </c>
      <c r="F74" s="1" t="s">
        <v>110</v>
      </c>
      <c r="G74" s="1" t="s">
        <v>62</v>
      </c>
      <c r="H74" s="1" t="s">
        <v>111</v>
      </c>
      <c r="I74" s="2">
        <v>160</v>
      </c>
      <c r="J74" s="2">
        <v>40.1</v>
      </c>
      <c r="K74" s="2">
        <f t="shared" si="16"/>
        <v>32.29</v>
      </c>
      <c r="L74" s="2">
        <f t="shared" si="17"/>
        <v>0</v>
      </c>
      <c r="AE74" s="2">
        <v>32.29</v>
      </c>
      <c r="AF74" s="5">
        <v>3358.16</v>
      </c>
      <c r="AL74" s="5" t="str">
        <f t="shared" si="18"/>
        <v/>
      </c>
      <c r="AN74" s="5" t="str">
        <f t="shared" si="19"/>
        <v/>
      </c>
      <c r="AP74" s="5" t="str">
        <f t="shared" si="20"/>
        <v/>
      </c>
      <c r="AS74" s="5">
        <f t="shared" si="21"/>
        <v>3358.16</v>
      </c>
      <c r="AT74" s="11">
        <f t="shared" si="23"/>
        <v>7.6863898973238462E-2</v>
      </c>
      <c r="AU74" s="5">
        <f t="shared" si="22"/>
        <v>76.863898973238463</v>
      </c>
    </row>
    <row r="75" spans="1:57" x14ac:dyDescent="0.25">
      <c r="A75" s="1" t="s">
        <v>152</v>
      </c>
      <c r="B75" s="1" t="s">
        <v>153</v>
      </c>
      <c r="C75" s="1" t="s">
        <v>154</v>
      </c>
      <c r="D75" s="1" t="s">
        <v>88</v>
      </c>
      <c r="E75" s="1" t="s">
        <v>80</v>
      </c>
      <c r="F75" s="1" t="s">
        <v>110</v>
      </c>
      <c r="G75" s="1" t="s">
        <v>62</v>
      </c>
      <c r="H75" s="1" t="s">
        <v>111</v>
      </c>
      <c r="I75" s="2">
        <v>160</v>
      </c>
      <c r="J75" s="2">
        <v>37.71</v>
      </c>
      <c r="K75" s="2">
        <f t="shared" si="16"/>
        <v>37.700000000000003</v>
      </c>
      <c r="L75" s="2">
        <f t="shared" si="17"/>
        <v>0</v>
      </c>
      <c r="P75" s="6">
        <v>25.43</v>
      </c>
      <c r="Q75" s="5">
        <v>42061.22</v>
      </c>
      <c r="R75" s="7">
        <v>12.27</v>
      </c>
      <c r="S75" s="5">
        <v>11809.875</v>
      </c>
      <c r="AL75" s="5" t="str">
        <f t="shared" si="18"/>
        <v/>
      </c>
      <c r="AN75" s="5" t="str">
        <f t="shared" si="19"/>
        <v/>
      </c>
      <c r="AP75" s="5" t="str">
        <f t="shared" si="20"/>
        <v/>
      </c>
      <c r="AS75" s="5">
        <f t="shared" si="21"/>
        <v>53871.095000000001</v>
      </c>
      <c r="AT75" s="11">
        <f t="shared" si="23"/>
        <v>1.2330390462806218</v>
      </c>
      <c r="AU75" s="5">
        <f t="shared" si="22"/>
        <v>1233.0390462806217</v>
      </c>
    </row>
    <row r="76" spans="1:57" x14ac:dyDescent="0.25">
      <c r="A76" s="1" t="s">
        <v>152</v>
      </c>
      <c r="B76" s="1" t="s">
        <v>153</v>
      </c>
      <c r="C76" s="1" t="s">
        <v>154</v>
      </c>
      <c r="D76" s="1" t="s">
        <v>88</v>
      </c>
      <c r="E76" s="1" t="s">
        <v>81</v>
      </c>
      <c r="F76" s="1" t="s">
        <v>110</v>
      </c>
      <c r="G76" s="1" t="s">
        <v>62</v>
      </c>
      <c r="H76" s="1" t="s">
        <v>111</v>
      </c>
      <c r="I76" s="2">
        <v>160</v>
      </c>
      <c r="J76" s="2">
        <v>32.630000000000003</v>
      </c>
      <c r="K76" s="2">
        <f t="shared" si="16"/>
        <v>12.149999999999999</v>
      </c>
      <c r="L76" s="2">
        <f t="shared" si="17"/>
        <v>0</v>
      </c>
      <c r="P76" s="6">
        <v>2.68</v>
      </c>
      <c r="Q76" s="5">
        <v>4432.72</v>
      </c>
      <c r="R76" s="7">
        <v>9.3699999999999992</v>
      </c>
      <c r="S76" s="5">
        <v>9018.625</v>
      </c>
      <c r="T76" s="8">
        <v>0.1</v>
      </c>
      <c r="U76" s="5">
        <v>28.9</v>
      </c>
      <c r="AL76" s="5" t="str">
        <f t="shared" si="18"/>
        <v/>
      </c>
      <c r="AN76" s="5" t="str">
        <f t="shared" si="19"/>
        <v/>
      </c>
      <c r="AP76" s="5" t="str">
        <f t="shared" si="20"/>
        <v/>
      </c>
      <c r="AS76" s="5">
        <f t="shared" si="21"/>
        <v>13480.245000000001</v>
      </c>
      <c r="AT76" s="11">
        <f t="shared" si="23"/>
        <v>0.30854521220385661</v>
      </c>
      <c r="AU76" s="5">
        <f t="shared" si="22"/>
        <v>308.54521220385664</v>
      </c>
    </row>
    <row r="77" spans="1:57" x14ac:dyDescent="0.25">
      <c r="A77" s="1" t="s">
        <v>152</v>
      </c>
      <c r="B77" s="1" t="s">
        <v>153</v>
      </c>
      <c r="C77" s="1" t="s">
        <v>154</v>
      </c>
      <c r="D77" s="1" t="s">
        <v>88</v>
      </c>
      <c r="E77" s="1" t="s">
        <v>65</v>
      </c>
      <c r="F77" s="1" t="s">
        <v>110</v>
      </c>
      <c r="G77" s="1" t="s">
        <v>62</v>
      </c>
      <c r="H77" s="1" t="s">
        <v>111</v>
      </c>
      <c r="I77" s="2">
        <v>160</v>
      </c>
      <c r="J77" s="2">
        <v>1.4</v>
      </c>
      <c r="K77" s="2">
        <f t="shared" si="16"/>
        <v>0.78</v>
      </c>
      <c r="L77" s="2">
        <f t="shared" si="17"/>
        <v>0</v>
      </c>
      <c r="AE77" s="2">
        <v>0.78</v>
      </c>
      <c r="AF77" s="5">
        <v>81.12</v>
      </c>
      <c r="AL77" s="5" t="str">
        <f t="shared" si="18"/>
        <v/>
      </c>
      <c r="AN77" s="5" t="str">
        <f t="shared" si="19"/>
        <v/>
      </c>
      <c r="AP77" s="5" t="str">
        <f t="shared" si="20"/>
        <v/>
      </c>
      <c r="AS77" s="5">
        <f t="shared" si="21"/>
        <v>81.12</v>
      </c>
      <c r="AT77" s="11">
        <f t="shared" si="23"/>
        <v>1.8567309135684737E-3</v>
      </c>
      <c r="AU77" s="5">
        <f t="shared" si="22"/>
        <v>1.8567309135684735</v>
      </c>
    </row>
    <row r="78" spans="1:57" x14ac:dyDescent="0.25">
      <c r="A78" s="1" t="s">
        <v>152</v>
      </c>
      <c r="B78" s="1" t="s">
        <v>153</v>
      </c>
      <c r="C78" s="1" t="s">
        <v>154</v>
      </c>
      <c r="D78" s="1" t="s">
        <v>88</v>
      </c>
      <c r="E78" s="1" t="s">
        <v>78</v>
      </c>
      <c r="F78" s="1" t="s">
        <v>110</v>
      </c>
      <c r="G78" s="1" t="s">
        <v>62</v>
      </c>
      <c r="H78" s="1" t="s">
        <v>111</v>
      </c>
      <c r="I78" s="2">
        <v>160</v>
      </c>
      <c r="J78" s="2">
        <v>5.45</v>
      </c>
      <c r="K78" s="2">
        <f t="shared" si="16"/>
        <v>4.1900000000000004</v>
      </c>
      <c r="L78" s="2">
        <f t="shared" si="17"/>
        <v>0</v>
      </c>
      <c r="P78" s="6">
        <v>1.04</v>
      </c>
      <c r="Q78" s="5">
        <v>1720.16</v>
      </c>
      <c r="R78" s="7">
        <v>2.79</v>
      </c>
      <c r="S78" s="5">
        <v>2685.375</v>
      </c>
      <c r="T78" s="8">
        <v>0.36</v>
      </c>
      <c r="U78" s="5">
        <v>104.04</v>
      </c>
      <c r="AL78" s="5" t="str">
        <f t="shared" si="18"/>
        <v/>
      </c>
      <c r="AN78" s="5" t="str">
        <f t="shared" si="19"/>
        <v/>
      </c>
      <c r="AP78" s="5" t="str">
        <f t="shared" si="20"/>
        <v/>
      </c>
      <c r="AS78" s="5">
        <f t="shared" si="21"/>
        <v>4509.5749999999998</v>
      </c>
      <c r="AT78" s="11">
        <f t="shared" si="23"/>
        <v>0.10321828537420549</v>
      </c>
      <c r="AU78" s="5">
        <f t="shared" si="22"/>
        <v>103.21828537420549</v>
      </c>
    </row>
    <row r="79" spans="1:57" x14ac:dyDescent="0.25">
      <c r="A79" s="1" t="s">
        <v>152</v>
      </c>
      <c r="B79" s="1" t="s">
        <v>153</v>
      </c>
      <c r="C79" s="1" t="s">
        <v>154</v>
      </c>
      <c r="D79" s="1" t="s">
        <v>88</v>
      </c>
      <c r="E79" s="1" t="s">
        <v>77</v>
      </c>
      <c r="F79" s="1" t="s">
        <v>110</v>
      </c>
      <c r="G79" s="1" t="s">
        <v>62</v>
      </c>
      <c r="H79" s="1" t="s">
        <v>111</v>
      </c>
      <c r="I79" s="2">
        <v>160</v>
      </c>
      <c r="J79" s="2">
        <v>40.06</v>
      </c>
      <c r="K79" s="2">
        <f t="shared" si="16"/>
        <v>39.730000000000004</v>
      </c>
      <c r="L79" s="2">
        <f t="shared" si="17"/>
        <v>0</v>
      </c>
      <c r="P79" s="6">
        <v>3.6</v>
      </c>
      <c r="Q79" s="5">
        <v>5954.4</v>
      </c>
      <c r="R79" s="7">
        <v>2.25</v>
      </c>
      <c r="S79" s="5">
        <v>2165.625</v>
      </c>
      <c r="AE79" s="2">
        <v>33.880000000000003</v>
      </c>
      <c r="AF79" s="5">
        <v>3523.52</v>
      </c>
      <c r="AL79" s="5" t="str">
        <f t="shared" si="18"/>
        <v/>
      </c>
      <c r="AN79" s="5" t="str">
        <f t="shared" si="19"/>
        <v/>
      </c>
      <c r="AP79" s="5" t="str">
        <f t="shared" si="20"/>
        <v/>
      </c>
      <c r="AS79" s="5">
        <f t="shared" si="21"/>
        <v>11643.545</v>
      </c>
      <c r="AT79" s="11">
        <f t="shared" si="23"/>
        <v>0.26650554665958615</v>
      </c>
      <c r="AU79" s="5">
        <f t="shared" si="22"/>
        <v>266.50554665958612</v>
      </c>
    </row>
    <row r="80" spans="1:57" x14ac:dyDescent="0.25">
      <c r="A80" s="1" t="s">
        <v>155</v>
      </c>
      <c r="B80" s="1" t="s">
        <v>156</v>
      </c>
      <c r="C80" s="1" t="s">
        <v>157</v>
      </c>
      <c r="D80" s="1" t="s">
        <v>207</v>
      </c>
      <c r="E80" s="1" t="s">
        <v>75</v>
      </c>
      <c r="F80" s="1" t="s">
        <v>110</v>
      </c>
      <c r="G80" s="1" t="s">
        <v>62</v>
      </c>
      <c r="H80" s="1" t="s">
        <v>111</v>
      </c>
      <c r="I80" s="2">
        <v>160</v>
      </c>
      <c r="J80" s="2">
        <v>35.29</v>
      </c>
      <c r="K80" s="2">
        <f t="shared" si="16"/>
        <v>0.2</v>
      </c>
      <c r="L80" s="2">
        <f t="shared" si="17"/>
        <v>0</v>
      </c>
      <c r="P80" s="6">
        <v>0.2</v>
      </c>
      <c r="Q80" s="5">
        <v>330.8</v>
      </c>
      <c r="AL80" s="5" t="str">
        <f t="shared" si="18"/>
        <v/>
      </c>
      <c r="AN80" s="5" t="str">
        <f t="shared" si="19"/>
        <v/>
      </c>
      <c r="AP80" s="5" t="str">
        <f t="shared" si="20"/>
        <v/>
      </c>
      <c r="AS80" s="5">
        <f t="shared" si="21"/>
        <v>330.8</v>
      </c>
      <c r="AT80" s="11">
        <f t="shared" si="23"/>
        <v>7.5715802047392885E-3</v>
      </c>
      <c r="AU80" s="5">
        <f t="shared" si="22"/>
        <v>7.5715802047392886</v>
      </c>
    </row>
    <row r="81" spans="1:47" x14ac:dyDescent="0.25">
      <c r="A81" s="1" t="s">
        <v>155</v>
      </c>
      <c r="B81" s="1" t="s">
        <v>156</v>
      </c>
      <c r="C81" s="1" t="s">
        <v>157</v>
      </c>
      <c r="D81" s="1" t="s">
        <v>207</v>
      </c>
      <c r="E81" s="1" t="s">
        <v>79</v>
      </c>
      <c r="F81" s="1" t="s">
        <v>110</v>
      </c>
      <c r="G81" s="1" t="s">
        <v>62</v>
      </c>
      <c r="H81" s="1" t="s">
        <v>111</v>
      </c>
      <c r="I81" s="2">
        <v>160</v>
      </c>
      <c r="J81" s="2">
        <v>42.69</v>
      </c>
      <c r="K81" s="2">
        <f t="shared" si="16"/>
        <v>25.05</v>
      </c>
      <c r="L81" s="2">
        <f t="shared" si="17"/>
        <v>0</v>
      </c>
      <c r="N81" s="4">
        <v>3.14</v>
      </c>
      <c r="O81" s="5">
        <v>6934.6612500000001</v>
      </c>
      <c r="P81" s="6">
        <v>11.01</v>
      </c>
      <c r="Q81" s="5">
        <v>20282.174999999999</v>
      </c>
      <c r="R81" s="7">
        <v>9.74</v>
      </c>
      <c r="S81" s="5">
        <v>10168.8125</v>
      </c>
      <c r="T81" s="8">
        <v>1.1599999999999999</v>
      </c>
      <c r="U81" s="5">
        <v>382.20249999999999</v>
      </c>
      <c r="AL81" s="5" t="str">
        <f t="shared" si="18"/>
        <v/>
      </c>
      <c r="AN81" s="5" t="str">
        <f t="shared" si="19"/>
        <v/>
      </c>
      <c r="AP81" s="5" t="str">
        <f t="shared" si="20"/>
        <v/>
      </c>
      <c r="AS81" s="5">
        <f t="shared" si="21"/>
        <v>37767.85125</v>
      </c>
      <c r="AT81" s="11">
        <f t="shared" si="23"/>
        <v>0.86445681650555617</v>
      </c>
      <c r="AU81" s="5">
        <f t="shared" si="22"/>
        <v>864.45681650555616</v>
      </c>
    </row>
    <row r="82" spans="1:47" x14ac:dyDescent="0.25">
      <c r="A82" s="1" t="s">
        <v>155</v>
      </c>
      <c r="B82" s="1" t="s">
        <v>156</v>
      </c>
      <c r="C82" s="1" t="s">
        <v>157</v>
      </c>
      <c r="D82" s="1" t="s">
        <v>207</v>
      </c>
      <c r="E82" s="1" t="s">
        <v>98</v>
      </c>
      <c r="F82" s="1" t="s">
        <v>110</v>
      </c>
      <c r="G82" s="1" t="s">
        <v>62</v>
      </c>
      <c r="H82" s="1" t="s">
        <v>111</v>
      </c>
      <c r="I82" s="2">
        <v>160</v>
      </c>
      <c r="J82" s="2">
        <v>36.869999999999997</v>
      </c>
      <c r="K82" s="2">
        <f t="shared" si="16"/>
        <v>19.75</v>
      </c>
      <c r="L82" s="2">
        <f t="shared" si="17"/>
        <v>0</v>
      </c>
      <c r="N82" s="4">
        <v>4.84</v>
      </c>
      <c r="O82" s="5">
        <v>11346.775</v>
      </c>
      <c r="P82" s="6">
        <v>5.92</v>
      </c>
      <c r="Q82" s="5">
        <v>12239.6</v>
      </c>
      <c r="R82" s="7">
        <v>5</v>
      </c>
      <c r="S82" s="5">
        <v>6015.625</v>
      </c>
      <c r="T82" s="8">
        <v>3.99</v>
      </c>
      <c r="U82" s="5">
        <v>1441.3875</v>
      </c>
      <c r="AL82" s="5" t="str">
        <f t="shared" si="18"/>
        <v/>
      </c>
      <c r="AN82" s="5" t="str">
        <f t="shared" si="19"/>
        <v/>
      </c>
      <c r="AP82" s="5" t="str">
        <f t="shared" si="20"/>
        <v/>
      </c>
      <c r="AS82" s="5">
        <f t="shared" si="21"/>
        <v>31043.387500000001</v>
      </c>
      <c r="AT82" s="11">
        <f t="shared" si="23"/>
        <v>0.7105426187516658</v>
      </c>
      <c r="AU82" s="5">
        <f t="shared" si="22"/>
        <v>710.54261875166583</v>
      </c>
    </row>
    <row r="83" spans="1:47" x14ac:dyDescent="0.25">
      <c r="A83" s="1" t="s">
        <v>158</v>
      </c>
      <c r="B83" s="1" t="s">
        <v>144</v>
      </c>
      <c r="C83" s="1" t="s">
        <v>159</v>
      </c>
      <c r="D83" s="1" t="s">
        <v>160</v>
      </c>
      <c r="E83" s="1" t="s">
        <v>60</v>
      </c>
      <c r="F83" s="1" t="s">
        <v>110</v>
      </c>
      <c r="G83" s="1" t="s">
        <v>62</v>
      </c>
      <c r="H83" s="1" t="s">
        <v>111</v>
      </c>
      <c r="I83" s="2">
        <v>77.39</v>
      </c>
      <c r="J83" s="2">
        <v>2.87</v>
      </c>
      <c r="K83" s="2">
        <f t="shared" si="16"/>
        <v>2.87</v>
      </c>
      <c r="L83" s="2">
        <f t="shared" si="17"/>
        <v>0</v>
      </c>
      <c r="P83" s="6">
        <v>1.97</v>
      </c>
      <c r="Q83" s="5">
        <v>3258.38</v>
      </c>
      <c r="R83" s="7">
        <v>0.9</v>
      </c>
      <c r="S83" s="5">
        <v>866.25</v>
      </c>
      <c r="AL83" s="5" t="str">
        <f t="shared" si="18"/>
        <v/>
      </c>
      <c r="AN83" s="5" t="str">
        <f t="shared" si="19"/>
        <v/>
      </c>
      <c r="AP83" s="5" t="str">
        <f t="shared" si="20"/>
        <v/>
      </c>
      <c r="AS83" s="5">
        <f t="shared" si="21"/>
        <v>4124.63</v>
      </c>
      <c r="AT83" s="11">
        <f t="shared" si="23"/>
        <v>9.4407396795265441E-2</v>
      </c>
      <c r="AU83" s="5">
        <f t="shared" si="22"/>
        <v>94.407396795265441</v>
      </c>
    </row>
    <row r="84" spans="1:47" x14ac:dyDescent="0.25">
      <c r="A84" s="1" t="s">
        <v>158</v>
      </c>
      <c r="B84" s="1" t="s">
        <v>144</v>
      </c>
      <c r="C84" s="1" t="s">
        <v>159</v>
      </c>
      <c r="D84" s="1" t="s">
        <v>160</v>
      </c>
      <c r="E84" s="1" t="s">
        <v>64</v>
      </c>
      <c r="F84" s="1" t="s">
        <v>110</v>
      </c>
      <c r="G84" s="1" t="s">
        <v>62</v>
      </c>
      <c r="H84" s="1" t="s">
        <v>111</v>
      </c>
      <c r="I84" s="2">
        <v>77.39</v>
      </c>
      <c r="J84" s="2">
        <v>32.18</v>
      </c>
      <c r="K84" s="2">
        <f t="shared" si="16"/>
        <v>31.35</v>
      </c>
      <c r="L84" s="2">
        <f t="shared" si="17"/>
        <v>0</v>
      </c>
      <c r="N84" s="4">
        <v>1.82</v>
      </c>
      <c r="O84" s="5">
        <v>3413.41</v>
      </c>
      <c r="P84" s="6">
        <v>14.04</v>
      </c>
      <c r="Q84" s="5">
        <v>23222.16</v>
      </c>
      <c r="R84" s="7">
        <v>12.55</v>
      </c>
      <c r="S84" s="5">
        <v>12079.375</v>
      </c>
      <c r="T84" s="8">
        <v>2.94</v>
      </c>
      <c r="U84" s="5">
        <v>849.66</v>
      </c>
      <c r="AL84" s="5" t="str">
        <f t="shared" si="18"/>
        <v/>
      </c>
      <c r="AN84" s="5" t="str">
        <f t="shared" si="19"/>
        <v/>
      </c>
      <c r="AP84" s="5" t="str">
        <f t="shared" si="20"/>
        <v/>
      </c>
      <c r="AS84" s="5">
        <f t="shared" si="21"/>
        <v>39564.605000000003</v>
      </c>
      <c r="AT84" s="11">
        <f t="shared" si="23"/>
        <v>0.90558216452941065</v>
      </c>
      <c r="AU84" s="5">
        <f t="shared" si="22"/>
        <v>905.58216452941065</v>
      </c>
    </row>
    <row r="85" spans="1:47" x14ac:dyDescent="0.25">
      <c r="A85" s="1" t="s">
        <v>158</v>
      </c>
      <c r="B85" s="1" t="s">
        <v>144</v>
      </c>
      <c r="C85" s="1" t="s">
        <v>159</v>
      </c>
      <c r="D85" s="1" t="s">
        <v>160</v>
      </c>
      <c r="E85" s="1" t="s">
        <v>65</v>
      </c>
      <c r="F85" s="1" t="s">
        <v>110</v>
      </c>
      <c r="G85" s="1" t="s">
        <v>62</v>
      </c>
      <c r="H85" s="1" t="s">
        <v>111</v>
      </c>
      <c r="I85" s="2">
        <v>77.39</v>
      </c>
      <c r="J85" s="2">
        <v>38.9</v>
      </c>
      <c r="K85" s="2">
        <f t="shared" si="16"/>
        <v>9.49</v>
      </c>
      <c r="L85" s="2">
        <f t="shared" si="17"/>
        <v>0</v>
      </c>
      <c r="N85" s="4">
        <v>1.1399999999999999</v>
      </c>
      <c r="O85" s="5">
        <v>2138.0700000000002</v>
      </c>
      <c r="P85" s="6">
        <v>5.17</v>
      </c>
      <c r="Q85" s="5">
        <v>8551.18</v>
      </c>
      <c r="R85" s="7">
        <v>3.18</v>
      </c>
      <c r="S85" s="5">
        <v>3060.75</v>
      </c>
      <c r="AL85" s="5" t="str">
        <f t="shared" si="18"/>
        <v/>
      </c>
      <c r="AN85" s="5" t="str">
        <f t="shared" si="19"/>
        <v/>
      </c>
      <c r="AP85" s="5" t="str">
        <f t="shared" si="20"/>
        <v/>
      </c>
      <c r="AS85" s="5">
        <f t="shared" si="21"/>
        <v>13750</v>
      </c>
      <c r="AT85" s="11">
        <f t="shared" si="23"/>
        <v>0.31471955204100727</v>
      </c>
      <c r="AU85" s="5">
        <f t="shared" si="22"/>
        <v>314.71955204100726</v>
      </c>
    </row>
    <row r="86" spans="1:47" x14ac:dyDescent="0.25">
      <c r="A86" s="1" t="s">
        <v>158</v>
      </c>
      <c r="B86" s="1" t="s">
        <v>144</v>
      </c>
      <c r="C86" s="1" t="s">
        <v>159</v>
      </c>
      <c r="D86" s="1" t="s">
        <v>160</v>
      </c>
      <c r="E86" s="1" t="s">
        <v>81</v>
      </c>
      <c r="F86" s="1" t="s">
        <v>161</v>
      </c>
      <c r="G86" s="1" t="s">
        <v>62</v>
      </c>
      <c r="H86" s="1" t="s">
        <v>111</v>
      </c>
      <c r="I86" s="2">
        <v>77.39</v>
      </c>
      <c r="J86" s="2">
        <v>0.44</v>
      </c>
      <c r="K86" s="2">
        <f t="shared" si="16"/>
        <v>0.35000000000000003</v>
      </c>
      <c r="L86" s="2">
        <f t="shared" si="17"/>
        <v>0</v>
      </c>
      <c r="R86" s="7">
        <v>7.0000000000000007E-2</v>
      </c>
      <c r="S86" s="5">
        <v>67.375</v>
      </c>
      <c r="T86" s="8">
        <v>0.28000000000000003</v>
      </c>
      <c r="U86" s="5">
        <v>80.92</v>
      </c>
      <c r="AL86" s="5" t="str">
        <f t="shared" si="18"/>
        <v/>
      </c>
      <c r="AN86" s="5" t="str">
        <f t="shared" si="19"/>
        <v/>
      </c>
      <c r="AP86" s="5" t="str">
        <f t="shared" si="20"/>
        <v/>
      </c>
      <c r="AS86" s="5">
        <f t="shared" si="21"/>
        <v>148.29500000000002</v>
      </c>
      <c r="AT86" s="11">
        <f t="shared" si="23"/>
        <v>3.3942789796306311E-3</v>
      </c>
      <c r="AU86" s="5">
        <f t="shared" si="22"/>
        <v>3.3942789796306312</v>
      </c>
    </row>
    <row r="87" spans="1:47" x14ac:dyDescent="0.25">
      <c r="A87" s="1" t="s">
        <v>162</v>
      </c>
      <c r="B87" s="1" t="s">
        <v>163</v>
      </c>
      <c r="C87" s="1" t="s">
        <v>164</v>
      </c>
      <c r="D87" s="1" t="s">
        <v>165</v>
      </c>
      <c r="E87" s="1" t="s">
        <v>78</v>
      </c>
      <c r="F87" s="1" t="s">
        <v>125</v>
      </c>
      <c r="G87" s="1" t="s">
        <v>62</v>
      </c>
      <c r="H87" s="1" t="s">
        <v>111</v>
      </c>
      <c r="I87" s="2">
        <v>157.19</v>
      </c>
      <c r="J87" s="2">
        <v>38.270000000000003</v>
      </c>
      <c r="K87" s="2">
        <f t="shared" si="16"/>
        <v>2.59</v>
      </c>
      <c r="L87" s="2">
        <f t="shared" si="17"/>
        <v>0</v>
      </c>
      <c r="R87" s="7">
        <v>2.59</v>
      </c>
      <c r="S87" s="5">
        <v>3116.09375</v>
      </c>
      <c r="AL87" s="5" t="str">
        <f t="shared" si="18"/>
        <v/>
      </c>
      <c r="AN87" s="5" t="str">
        <f t="shared" si="19"/>
        <v/>
      </c>
      <c r="AP87" s="5" t="str">
        <f t="shared" si="20"/>
        <v/>
      </c>
      <c r="AS87" s="5">
        <f t="shared" si="21"/>
        <v>3116.09375</v>
      </c>
      <c r="AT87" s="11">
        <f t="shared" si="23"/>
        <v>7.1323318481293266E-2</v>
      </c>
      <c r="AU87" s="5">
        <f t="shared" si="22"/>
        <v>71.323318481293256</v>
      </c>
    </row>
    <row r="88" spans="1:47" x14ac:dyDescent="0.25">
      <c r="A88" s="1" t="s">
        <v>162</v>
      </c>
      <c r="B88" s="1" t="s">
        <v>163</v>
      </c>
      <c r="C88" s="1" t="s">
        <v>164</v>
      </c>
      <c r="D88" s="1" t="s">
        <v>165</v>
      </c>
      <c r="E88" s="1" t="s">
        <v>81</v>
      </c>
      <c r="F88" s="1" t="s">
        <v>125</v>
      </c>
      <c r="G88" s="1" t="s">
        <v>62</v>
      </c>
      <c r="H88" s="1" t="s">
        <v>111</v>
      </c>
      <c r="I88" s="2">
        <v>157.19</v>
      </c>
      <c r="J88" s="2">
        <v>34.08</v>
      </c>
      <c r="K88" s="2">
        <f t="shared" si="16"/>
        <v>3.27</v>
      </c>
      <c r="L88" s="2">
        <f t="shared" si="17"/>
        <v>0</v>
      </c>
      <c r="P88" s="6">
        <v>1.78</v>
      </c>
      <c r="Q88" s="5">
        <v>3680.15</v>
      </c>
      <c r="R88" s="7">
        <v>1.49</v>
      </c>
      <c r="S88" s="5">
        <v>1792.65625</v>
      </c>
      <c r="AL88" s="5" t="str">
        <f t="shared" si="18"/>
        <v/>
      </c>
      <c r="AN88" s="5" t="str">
        <f t="shared" si="19"/>
        <v/>
      </c>
      <c r="AP88" s="5" t="str">
        <f t="shared" si="20"/>
        <v/>
      </c>
      <c r="AS88" s="5">
        <f t="shared" si="21"/>
        <v>5472.8062499999996</v>
      </c>
      <c r="AT88" s="11">
        <f t="shared" si="23"/>
        <v>0.12526539137507089</v>
      </c>
      <c r="AU88" s="5">
        <f t="shared" si="22"/>
        <v>125.26539137507091</v>
      </c>
    </row>
    <row r="89" spans="1:47" x14ac:dyDescent="0.25">
      <c r="A89" s="1" t="s">
        <v>166</v>
      </c>
      <c r="B89" s="1" t="s">
        <v>167</v>
      </c>
      <c r="C89" s="1" t="s">
        <v>168</v>
      </c>
      <c r="D89" s="1" t="s">
        <v>169</v>
      </c>
      <c r="E89" s="1" t="s">
        <v>80</v>
      </c>
      <c r="F89" s="1" t="s">
        <v>170</v>
      </c>
      <c r="G89" s="1" t="s">
        <v>139</v>
      </c>
      <c r="H89" s="1" t="s">
        <v>63</v>
      </c>
      <c r="I89" s="2">
        <v>74.389999389648438</v>
      </c>
      <c r="J89" s="2">
        <v>35.39</v>
      </c>
      <c r="K89" s="2">
        <f t="shared" si="16"/>
        <v>25.86</v>
      </c>
      <c r="L89" s="2">
        <f t="shared" si="17"/>
        <v>0</v>
      </c>
      <c r="N89" s="4">
        <v>0.43</v>
      </c>
      <c r="O89" s="5">
        <v>1209.6975</v>
      </c>
      <c r="P89" s="6">
        <v>10.16</v>
      </c>
      <c r="Q89" s="5">
        <v>25206.959999999999</v>
      </c>
      <c r="R89" s="7">
        <v>11.73</v>
      </c>
      <c r="S89" s="5">
        <v>16935.1875</v>
      </c>
      <c r="T89" s="8">
        <v>3.54</v>
      </c>
      <c r="U89" s="5">
        <v>1534.59</v>
      </c>
      <c r="AL89" s="5" t="str">
        <f t="shared" si="18"/>
        <v/>
      </c>
      <c r="AN89" s="5" t="str">
        <f t="shared" si="19"/>
        <v/>
      </c>
      <c r="AP89" s="5" t="str">
        <f t="shared" si="20"/>
        <v/>
      </c>
      <c r="AS89" s="5">
        <f t="shared" si="21"/>
        <v>44886.434999999998</v>
      </c>
      <c r="AT89" s="11">
        <f t="shared" si="23"/>
        <v>1.0273919066122028</v>
      </c>
      <c r="AU89" s="5">
        <f t="shared" si="22"/>
        <v>1027.3919066122028</v>
      </c>
    </row>
    <row r="90" spans="1:47" x14ac:dyDescent="0.25">
      <c r="A90" s="1" t="s">
        <v>166</v>
      </c>
      <c r="B90" s="1" t="s">
        <v>167</v>
      </c>
      <c r="C90" s="1" t="s">
        <v>168</v>
      </c>
      <c r="D90" s="1" t="s">
        <v>169</v>
      </c>
      <c r="E90" s="1" t="s">
        <v>77</v>
      </c>
      <c r="F90" s="1" t="s">
        <v>170</v>
      </c>
      <c r="G90" s="1" t="s">
        <v>139</v>
      </c>
      <c r="H90" s="1" t="s">
        <v>63</v>
      </c>
      <c r="I90" s="2">
        <v>74.389999389648438</v>
      </c>
      <c r="J90" s="2">
        <v>35</v>
      </c>
      <c r="K90" s="2">
        <f t="shared" si="16"/>
        <v>25.9</v>
      </c>
      <c r="L90" s="2">
        <f t="shared" si="17"/>
        <v>0</v>
      </c>
      <c r="P90" s="6">
        <v>1.65</v>
      </c>
      <c r="Q90" s="5">
        <v>4093.65</v>
      </c>
      <c r="R90" s="7">
        <v>21.85</v>
      </c>
      <c r="S90" s="5">
        <v>31545.9375</v>
      </c>
      <c r="T90" s="8">
        <v>2.4</v>
      </c>
      <c r="U90" s="5">
        <v>1040.4000000000001</v>
      </c>
      <c r="AL90" s="5" t="str">
        <f t="shared" si="18"/>
        <v/>
      </c>
      <c r="AN90" s="5" t="str">
        <f t="shared" si="19"/>
        <v/>
      </c>
      <c r="AP90" s="5" t="str">
        <f t="shared" si="20"/>
        <v/>
      </c>
      <c r="AS90" s="5">
        <f t="shared" si="21"/>
        <v>36679.987500000003</v>
      </c>
      <c r="AT90" s="11">
        <f t="shared" si="23"/>
        <v>0.83955703526325443</v>
      </c>
      <c r="AU90" s="5">
        <f t="shared" si="22"/>
        <v>839.55703526325442</v>
      </c>
    </row>
    <row r="91" spans="1:47" x14ac:dyDescent="0.25">
      <c r="A91" s="1" t="s">
        <v>171</v>
      </c>
      <c r="B91" s="1" t="s">
        <v>172</v>
      </c>
      <c r="C91" s="1" t="s">
        <v>173</v>
      </c>
      <c r="D91" s="1" t="s">
        <v>174</v>
      </c>
      <c r="E91" s="1" t="s">
        <v>71</v>
      </c>
      <c r="F91" s="1" t="s">
        <v>170</v>
      </c>
      <c r="G91" s="1" t="s">
        <v>139</v>
      </c>
      <c r="H91" s="1" t="s">
        <v>63</v>
      </c>
      <c r="I91" s="2">
        <v>160</v>
      </c>
      <c r="J91" s="2">
        <v>40.229999999999997</v>
      </c>
      <c r="K91" s="2">
        <f t="shared" si="16"/>
        <v>0.76</v>
      </c>
      <c r="L91" s="2">
        <f t="shared" si="17"/>
        <v>0</v>
      </c>
      <c r="R91" s="7">
        <v>0.75</v>
      </c>
      <c r="S91" s="5">
        <v>1082.8125</v>
      </c>
      <c r="T91" s="8">
        <v>0.01</v>
      </c>
      <c r="U91" s="5">
        <v>4.335</v>
      </c>
      <c r="AL91" s="5" t="str">
        <f t="shared" si="18"/>
        <v/>
      </c>
      <c r="AN91" s="5" t="str">
        <f t="shared" si="19"/>
        <v/>
      </c>
      <c r="AP91" s="5" t="str">
        <f t="shared" si="20"/>
        <v/>
      </c>
      <c r="AS91" s="5">
        <f t="shared" si="21"/>
        <v>1087.1475</v>
      </c>
      <c r="AT91" s="11">
        <f t="shared" si="23"/>
        <v>2.4883387214727347E-2</v>
      </c>
      <c r="AU91" s="5">
        <f t="shared" si="22"/>
        <v>24.883387214727346</v>
      </c>
    </row>
    <row r="92" spans="1:47" x14ac:dyDescent="0.25">
      <c r="A92" s="1" t="s">
        <v>171</v>
      </c>
      <c r="B92" s="1" t="s">
        <v>172</v>
      </c>
      <c r="C92" s="1" t="s">
        <v>173</v>
      </c>
      <c r="D92" s="1" t="s">
        <v>174</v>
      </c>
      <c r="E92" s="1" t="s">
        <v>94</v>
      </c>
      <c r="F92" s="1" t="s">
        <v>170</v>
      </c>
      <c r="G92" s="1" t="s">
        <v>139</v>
      </c>
      <c r="H92" s="1" t="s">
        <v>63</v>
      </c>
      <c r="I92" s="2">
        <v>160</v>
      </c>
      <c r="J92" s="2">
        <v>39.020000000000003</v>
      </c>
      <c r="K92" s="2">
        <f t="shared" si="16"/>
        <v>15.43</v>
      </c>
      <c r="L92" s="2">
        <f t="shared" si="17"/>
        <v>0</v>
      </c>
      <c r="P92" s="6">
        <v>6.89</v>
      </c>
      <c r="Q92" s="5">
        <v>17094.09</v>
      </c>
      <c r="R92" s="7">
        <v>8.5399999999999991</v>
      </c>
      <c r="S92" s="5">
        <v>12329.625</v>
      </c>
      <c r="AL92" s="5" t="str">
        <f t="shared" si="18"/>
        <v/>
      </c>
      <c r="AN92" s="5" t="str">
        <f t="shared" si="19"/>
        <v/>
      </c>
      <c r="AP92" s="5" t="str">
        <f t="shared" si="20"/>
        <v/>
      </c>
      <c r="AS92" s="5">
        <f t="shared" si="21"/>
        <v>29423.715</v>
      </c>
      <c r="AT92" s="11">
        <f t="shared" si="23"/>
        <v>0.67347042939507384</v>
      </c>
      <c r="AU92" s="5">
        <f t="shared" si="22"/>
        <v>673.47042939507378</v>
      </c>
    </row>
    <row r="93" spans="1:47" x14ac:dyDescent="0.25">
      <c r="A93" s="1" t="s">
        <v>175</v>
      </c>
      <c r="B93" s="1" t="s">
        <v>176</v>
      </c>
      <c r="C93" s="1" t="s">
        <v>177</v>
      </c>
      <c r="D93" s="1" t="s">
        <v>59</v>
      </c>
      <c r="E93" s="1" t="s">
        <v>79</v>
      </c>
      <c r="F93" s="1" t="s">
        <v>170</v>
      </c>
      <c r="G93" s="1" t="s">
        <v>139</v>
      </c>
      <c r="H93" s="1" t="s">
        <v>63</v>
      </c>
      <c r="I93" s="2">
        <v>80</v>
      </c>
      <c r="J93" s="2">
        <v>39.840000000000003</v>
      </c>
      <c r="K93" s="2">
        <f t="shared" ref="K93:K123" si="24">SUM(N93,P93,R93,T93,V93,X93,Z93,AB93,AE93,AG93,AI93,AV93,AX93,AZ93,BB93,BD93)</f>
        <v>39.85</v>
      </c>
      <c r="L93" s="2">
        <f t="shared" ref="L93:L123" si="25">SUM(M93,AD93,AK93,AM93,AO93,AQ93,AR93)</f>
        <v>0</v>
      </c>
      <c r="N93" s="4">
        <v>0.7</v>
      </c>
      <c r="O93" s="5">
        <v>1969.2750000000001</v>
      </c>
      <c r="P93" s="6">
        <v>31.79</v>
      </c>
      <c r="Q93" s="5">
        <v>78870.990000000005</v>
      </c>
      <c r="R93" s="7">
        <v>7.36</v>
      </c>
      <c r="S93" s="5">
        <v>10626</v>
      </c>
      <c r="AL93" s="5" t="str">
        <f t="shared" ref="AL93:AL123" si="26">IF(AK93&gt;0,AK93*$AL$1,"")</f>
        <v/>
      </c>
      <c r="AN93" s="5" t="str">
        <f t="shared" ref="AN93:AN123" si="27">IF(AM93&gt;0,AM93*$AN$1,"")</f>
        <v/>
      </c>
      <c r="AP93" s="5" t="str">
        <f t="shared" ref="AP93:AP123" si="28">IF(AO93&gt;0,AO93*$AP$1,"")</f>
        <v/>
      </c>
      <c r="AS93" s="5">
        <f t="shared" ref="AS93:AS123" si="29">SUM(O93,Q93,S93,U93,W93,Y93,AA93,AC93,AF93,AH93,AJ93,AW93,AY93,BA93,BC93,BE93)</f>
        <v>91466.264999999999</v>
      </c>
      <c r="AT93" s="11">
        <f t="shared" ref="AT93:AT107" si="30">(AS93/$AS$124)*100</f>
        <v>2.093543414375568</v>
      </c>
      <c r="AU93" s="5">
        <f t="shared" ref="AU93:AU123" si="31">(AT93/100)*$AU$1</f>
        <v>2093.5434143755679</v>
      </c>
    </row>
    <row r="94" spans="1:47" x14ac:dyDescent="0.25">
      <c r="A94" s="1" t="s">
        <v>175</v>
      </c>
      <c r="B94" s="1" t="s">
        <v>176</v>
      </c>
      <c r="C94" s="1" t="s">
        <v>177</v>
      </c>
      <c r="D94" s="1" t="s">
        <v>59</v>
      </c>
      <c r="E94" s="1" t="s">
        <v>98</v>
      </c>
      <c r="F94" s="1" t="s">
        <v>170</v>
      </c>
      <c r="G94" s="1" t="s">
        <v>139</v>
      </c>
      <c r="H94" s="1" t="s">
        <v>63</v>
      </c>
      <c r="I94" s="2">
        <v>80</v>
      </c>
      <c r="J94" s="2">
        <v>38.369999999999997</v>
      </c>
      <c r="K94" s="2">
        <f t="shared" si="24"/>
        <v>38.36</v>
      </c>
      <c r="L94" s="2">
        <f t="shared" si="25"/>
        <v>0</v>
      </c>
      <c r="N94" s="4">
        <v>0.73</v>
      </c>
      <c r="O94" s="5">
        <v>2053.6725000000001</v>
      </c>
      <c r="P94" s="6">
        <v>9.83</v>
      </c>
      <c r="Q94" s="5">
        <v>24760.38</v>
      </c>
      <c r="R94" s="7">
        <v>22.98</v>
      </c>
      <c r="S94" s="5">
        <v>33187</v>
      </c>
      <c r="T94" s="8">
        <v>4.82</v>
      </c>
      <c r="U94" s="5">
        <v>2089.4699999999998</v>
      </c>
      <c r="AL94" s="5" t="str">
        <f t="shared" si="26"/>
        <v/>
      </c>
      <c r="AN94" s="5" t="str">
        <f t="shared" si="27"/>
        <v/>
      </c>
      <c r="AP94" s="5" t="str">
        <f t="shared" si="28"/>
        <v/>
      </c>
      <c r="AS94" s="5">
        <f t="shared" si="29"/>
        <v>62090.522500000006</v>
      </c>
      <c r="AT94" s="11">
        <f t="shared" si="30"/>
        <v>1.4211710128866972</v>
      </c>
      <c r="AU94" s="5">
        <f t="shared" si="31"/>
        <v>1421.1710128866971</v>
      </c>
    </row>
    <row r="95" spans="1:47" x14ac:dyDescent="0.25">
      <c r="A95" s="1" t="s">
        <v>178</v>
      </c>
      <c r="B95" s="1" t="s">
        <v>176</v>
      </c>
      <c r="C95" s="1" t="s">
        <v>177</v>
      </c>
      <c r="D95" s="1" t="s">
        <v>59</v>
      </c>
      <c r="E95" s="1" t="s">
        <v>97</v>
      </c>
      <c r="F95" s="1" t="s">
        <v>170</v>
      </c>
      <c r="G95" s="1" t="s">
        <v>139</v>
      </c>
      <c r="H95" s="1" t="s">
        <v>63</v>
      </c>
      <c r="I95" s="2">
        <v>80</v>
      </c>
      <c r="J95" s="2">
        <v>39.74</v>
      </c>
      <c r="K95" s="2">
        <f t="shared" si="24"/>
        <v>39.74</v>
      </c>
      <c r="L95" s="2">
        <f t="shared" si="25"/>
        <v>0</v>
      </c>
      <c r="N95" s="4">
        <v>11.6</v>
      </c>
      <c r="O95" s="5">
        <v>32633.7</v>
      </c>
      <c r="P95" s="6">
        <v>23.66</v>
      </c>
      <c r="Q95" s="5">
        <v>58700.46</v>
      </c>
      <c r="R95" s="7">
        <v>4.38</v>
      </c>
      <c r="S95" s="5">
        <v>6323.625</v>
      </c>
      <c r="T95" s="8">
        <v>0.1</v>
      </c>
      <c r="U95" s="5">
        <v>43.35</v>
      </c>
      <c r="AL95" s="5" t="str">
        <f t="shared" si="26"/>
        <v/>
      </c>
      <c r="AN95" s="5" t="str">
        <f t="shared" si="27"/>
        <v/>
      </c>
      <c r="AP95" s="5" t="str">
        <f t="shared" si="28"/>
        <v/>
      </c>
      <c r="AS95" s="5">
        <f t="shared" si="29"/>
        <v>97701.135000000009</v>
      </c>
      <c r="AT95" s="11">
        <f t="shared" si="30"/>
        <v>2.2362514502616713</v>
      </c>
      <c r="AU95" s="5">
        <f t="shared" si="31"/>
        <v>2236.2514502616714</v>
      </c>
    </row>
    <row r="96" spans="1:47" x14ac:dyDescent="0.25">
      <c r="A96" s="1" t="s">
        <v>178</v>
      </c>
      <c r="B96" s="1" t="s">
        <v>176</v>
      </c>
      <c r="C96" s="1" t="s">
        <v>177</v>
      </c>
      <c r="D96" s="1" t="s">
        <v>59</v>
      </c>
      <c r="E96" s="1" t="s">
        <v>75</v>
      </c>
      <c r="F96" s="1" t="s">
        <v>170</v>
      </c>
      <c r="G96" s="1" t="s">
        <v>139</v>
      </c>
      <c r="H96" s="1" t="s">
        <v>63</v>
      </c>
      <c r="I96" s="2">
        <v>80</v>
      </c>
      <c r="J96" s="2">
        <v>40.26</v>
      </c>
      <c r="K96" s="2">
        <f t="shared" si="24"/>
        <v>38.120000000000005</v>
      </c>
      <c r="L96" s="2">
        <f t="shared" si="25"/>
        <v>0</v>
      </c>
      <c r="P96" s="6">
        <v>2.77</v>
      </c>
      <c r="Q96" s="5">
        <v>6872.37</v>
      </c>
      <c r="R96" s="7">
        <v>23.62</v>
      </c>
      <c r="S96" s="5">
        <v>34101.375</v>
      </c>
      <c r="T96" s="8">
        <v>11.73</v>
      </c>
      <c r="U96" s="5">
        <v>5084.9549999999999</v>
      </c>
      <c r="AL96" s="5" t="str">
        <f t="shared" si="26"/>
        <v/>
      </c>
      <c r="AN96" s="5" t="str">
        <f t="shared" si="27"/>
        <v/>
      </c>
      <c r="AP96" s="5" t="str">
        <f t="shared" si="28"/>
        <v/>
      </c>
      <c r="AS96" s="5">
        <f t="shared" si="29"/>
        <v>46058.700000000004</v>
      </c>
      <c r="AT96" s="11">
        <f t="shared" si="30"/>
        <v>1.0542235222975376</v>
      </c>
      <c r="AU96" s="5">
        <f t="shared" si="31"/>
        <v>1054.2235222975376</v>
      </c>
    </row>
    <row r="97" spans="1:47" x14ac:dyDescent="0.25">
      <c r="A97" s="1" t="s">
        <v>179</v>
      </c>
      <c r="B97" s="1" t="s">
        <v>180</v>
      </c>
      <c r="C97" s="1" t="s">
        <v>181</v>
      </c>
      <c r="D97" s="1" t="s">
        <v>88</v>
      </c>
      <c r="E97" s="1" t="s">
        <v>75</v>
      </c>
      <c r="F97" s="1" t="s">
        <v>182</v>
      </c>
      <c r="G97" s="1" t="s">
        <v>139</v>
      </c>
      <c r="H97" s="1" t="s">
        <v>63</v>
      </c>
      <c r="I97" s="2">
        <v>41.880001068115227</v>
      </c>
      <c r="J97" s="2">
        <v>0.66999999999999993</v>
      </c>
      <c r="K97" s="2">
        <f t="shared" si="24"/>
        <v>0.66999999999999993</v>
      </c>
      <c r="L97" s="2">
        <f t="shared" si="25"/>
        <v>0</v>
      </c>
      <c r="P97" s="6">
        <v>0.09</v>
      </c>
      <c r="Q97" s="5">
        <v>223.29</v>
      </c>
      <c r="R97" s="7">
        <v>0.57999999999999996</v>
      </c>
      <c r="S97" s="5">
        <v>837.37499999999989</v>
      </c>
      <c r="AL97" s="5" t="str">
        <f t="shared" si="26"/>
        <v/>
      </c>
      <c r="AN97" s="5" t="str">
        <f t="shared" si="27"/>
        <v/>
      </c>
      <c r="AP97" s="5" t="str">
        <f t="shared" si="28"/>
        <v/>
      </c>
      <c r="AS97" s="5">
        <f t="shared" si="29"/>
        <v>1060.665</v>
      </c>
      <c r="AT97" s="11">
        <f t="shared" si="30"/>
        <v>2.4277237357496362E-2</v>
      </c>
      <c r="AU97" s="5">
        <f t="shared" si="31"/>
        <v>24.277237357496361</v>
      </c>
    </row>
    <row r="98" spans="1:47" x14ac:dyDescent="0.25">
      <c r="A98" s="1" t="s">
        <v>179</v>
      </c>
      <c r="B98" s="1" t="s">
        <v>180</v>
      </c>
      <c r="C98" s="1" t="s">
        <v>181</v>
      </c>
      <c r="D98" s="1" t="s">
        <v>88</v>
      </c>
      <c r="E98" s="1" t="s">
        <v>97</v>
      </c>
      <c r="F98" s="1" t="s">
        <v>182</v>
      </c>
      <c r="G98" s="1" t="s">
        <v>139</v>
      </c>
      <c r="H98" s="1" t="s">
        <v>63</v>
      </c>
      <c r="I98" s="2">
        <v>41.880001068115227</v>
      </c>
      <c r="J98" s="2">
        <v>32.910000000000004</v>
      </c>
      <c r="K98" s="2">
        <f t="shared" si="24"/>
        <v>32.53</v>
      </c>
      <c r="L98" s="2">
        <f t="shared" si="25"/>
        <v>0.38</v>
      </c>
      <c r="N98" s="4">
        <v>9.3000000000000007</v>
      </c>
      <c r="O98" s="5">
        <v>24644.07</v>
      </c>
      <c r="P98" s="6">
        <v>22.33</v>
      </c>
      <c r="Q98" s="5">
        <v>53200.91</v>
      </c>
      <c r="R98" s="7">
        <v>0.90000000000000013</v>
      </c>
      <c r="S98" s="5">
        <v>1140.5625</v>
      </c>
      <c r="AL98" s="5" t="str">
        <f t="shared" si="26"/>
        <v/>
      </c>
      <c r="AN98" s="5" t="str">
        <f t="shared" si="27"/>
        <v/>
      </c>
      <c r="AP98" s="5" t="str">
        <f t="shared" si="28"/>
        <v/>
      </c>
      <c r="AR98" s="2">
        <v>0.38</v>
      </c>
      <c r="AS98" s="5">
        <f t="shared" si="29"/>
        <v>78985.54250000001</v>
      </c>
      <c r="AT98" s="11">
        <f t="shared" si="30"/>
        <v>1.8078759675138869</v>
      </c>
      <c r="AU98" s="5">
        <f t="shared" si="31"/>
        <v>1807.8759675138867</v>
      </c>
    </row>
    <row r="99" spans="1:47" x14ac:dyDescent="0.25">
      <c r="A99" s="1" t="s">
        <v>183</v>
      </c>
      <c r="B99" s="1" t="s">
        <v>184</v>
      </c>
      <c r="C99" s="1" t="s">
        <v>185</v>
      </c>
      <c r="D99" s="1" t="s">
        <v>186</v>
      </c>
      <c r="E99" s="1" t="s">
        <v>98</v>
      </c>
      <c r="F99" s="1" t="s">
        <v>182</v>
      </c>
      <c r="G99" s="1" t="s">
        <v>139</v>
      </c>
      <c r="H99" s="1" t="s">
        <v>63</v>
      </c>
      <c r="I99" s="2">
        <v>125.620002746582</v>
      </c>
      <c r="J99" s="2">
        <v>39.39</v>
      </c>
      <c r="K99" s="2">
        <f t="shared" si="24"/>
        <v>7.0400000000000009</v>
      </c>
      <c r="L99" s="2">
        <f t="shared" si="25"/>
        <v>0.39</v>
      </c>
      <c r="N99" s="4">
        <v>1.2</v>
      </c>
      <c r="O99" s="5">
        <v>2813.25</v>
      </c>
      <c r="P99" s="6">
        <v>3.66</v>
      </c>
      <c r="Q99" s="5">
        <v>7567.05</v>
      </c>
      <c r="R99" s="7">
        <v>2.1800000000000002</v>
      </c>
      <c r="S99" s="5">
        <v>2622.8125</v>
      </c>
      <c r="AL99" s="5" t="str">
        <f t="shared" si="26"/>
        <v/>
      </c>
      <c r="AP99" s="5" t="str">
        <f t="shared" si="28"/>
        <v/>
      </c>
      <c r="AR99" s="2">
        <v>0.39</v>
      </c>
      <c r="AS99" s="5">
        <f t="shared" si="29"/>
        <v>13003.112499999999</v>
      </c>
      <c r="AT99" s="11">
        <f t="shared" si="30"/>
        <v>0.29762427208282344</v>
      </c>
      <c r="AU99" s="5">
        <f t="shared" si="31"/>
        <v>297.62427208282344</v>
      </c>
    </row>
    <row r="100" spans="1:47" x14ac:dyDescent="0.25">
      <c r="A100" s="1" t="s">
        <v>187</v>
      </c>
      <c r="B100" s="1" t="s">
        <v>188</v>
      </c>
      <c r="C100" s="1" t="s">
        <v>189</v>
      </c>
      <c r="D100" s="1" t="s">
        <v>59</v>
      </c>
      <c r="E100" s="1" t="s">
        <v>65</v>
      </c>
      <c r="F100" s="1" t="s">
        <v>182</v>
      </c>
      <c r="G100" s="1" t="s">
        <v>139</v>
      </c>
      <c r="H100" s="1" t="s">
        <v>63</v>
      </c>
      <c r="I100" s="2">
        <v>160</v>
      </c>
      <c r="J100" s="2">
        <v>45.25</v>
      </c>
      <c r="K100" s="2">
        <f t="shared" si="24"/>
        <v>6</v>
      </c>
      <c r="L100" s="2">
        <f t="shared" si="25"/>
        <v>0</v>
      </c>
      <c r="P100" s="6">
        <v>1.1399999999999999</v>
      </c>
      <c r="Q100" s="5">
        <v>2861.42</v>
      </c>
      <c r="R100" s="7">
        <v>4.8600000000000003</v>
      </c>
      <c r="S100" s="5">
        <v>7526.75</v>
      </c>
      <c r="AL100" s="5" t="str">
        <f t="shared" si="26"/>
        <v/>
      </c>
      <c r="AN100" s="5" t="str">
        <f t="shared" si="27"/>
        <v/>
      </c>
      <c r="AP100" s="5" t="str">
        <f t="shared" si="28"/>
        <v/>
      </c>
      <c r="AS100" s="5">
        <f t="shared" si="29"/>
        <v>10388.17</v>
      </c>
      <c r="AT100" s="11">
        <f t="shared" si="30"/>
        <v>0.23777165155824226</v>
      </c>
      <c r="AU100" s="5">
        <f t="shared" si="31"/>
        <v>237.77165155824224</v>
      </c>
    </row>
    <row r="101" spans="1:47" x14ac:dyDescent="0.25">
      <c r="A101" s="1" t="s">
        <v>190</v>
      </c>
      <c r="B101" s="1" t="s">
        <v>191</v>
      </c>
      <c r="C101" s="1" t="s">
        <v>192</v>
      </c>
      <c r="D101" s="1" t="s">
        <v>193</v>
      </c>
      <c r="E101" s="1" t="s">
        <v>94</v>
      </c>
      <c r="F101" s="1" t="s">
        <v>182</v>
      </c>
      <c r="G101" s="1" t="s">
        <v>139</v>
      </c>
      <c r="H101" s="1" t="s">
        <v>63</v>
      </c>
      <c r="I101" s="43">
        <v>120.6800003051758</v>
      </c>
      <c r="J101" s="43">
        <v>38.76</v>
      </c>
      <c r="K101" s="2">
        <f t="shared" si="24"/>
        <v>38.76</v>
      </c>
      <c r="L101" s="2">
        <f t="shared" si="25"/>
        <v>0</v>
      </c>
      <c r="N101" s="4">
        <v>6.94</v>
      </c>
      <c r="O101" s="5">
        <v>17657.8325</v>
      </c>
      <c r="P101" s="6">
        <v>25.96</v>
      </c>
      <c r="Q101" s="5">
        <v>63790.644999999997</v>
      </c>
      <c r="R101" s="7">
        <v>5.8599999999999994</v>
      </c>
      <c r="S101" s="5">
        <v>8453.15625</v>
      </c>
      <c r="AL101" s="5" t="str">
        <f t="shared" si="26"/>
        <v/>
      </c>
      <c r="AN101" s="5" t="str">
        <f t="shared" si="27"/>
        <v/>
      </c>
      <c r="AP101" s="5" t="str">
        <f t="shared" si="28"/>
        <v/>
      </c>
      <c r="AS101" s="5">
        <f t="shared" si="29"/>
        <v>89901.633749999994</v>
      </c>
      <c r="AT101" s="48">
        <f t="shared" si="30"/>
        <v>2.0577310473857966</v>
      </c>
      <c r="AU101" s="5">
        <f t="shared" si="31"/>
        <v>2057.7310473857965</v>
      </c>
    </row>
    <row r="102" spans="1:47" x14ac:dyDescent="0.25">
      <c r="A102" s="1" t="s">
        <v>190</v>
      </c>
      <c r="B102" s="1" t="s">
        <v>191</v>
      </c>
      <c r="C102" s="1" t="s">
        <v>192</v>
      </c>
      <c r="D102" s="1" t="s">
        <v>193</v>
      </c>
      <c r="E102" s="1" t="s">
        <v>71</v>
      </c>
      <c r="F102" s="1" t="s">
        <v>182</v>
      </c>
      <c r="G102" s="1" t="s">
        <v>139</v>
      </c>
      <c r="H102" s="1" t="s">
        <v>63</v>
      </c>
      <c r="I102" s="43">
        <v>120.6800003051758</v>
      </c>
      <c r="J102" s="43">
        <v>19.91</v>
      </c>
      <c r="K102" s="2">
        <f t="shared" si="24"/>
        <v>19.91</v>
      </c>
      <c r="L102" s="2">
        <f t="shared" si="25"/>
        <v>0</v>
      </c>
      <c r="N102" s="4">
        <v>4.03</v>
      </c>
      <c r="O102" s="5">
        <v>13194.1425</v>
      </c>
      <c r="P102" s="6">
        <v>9.86</v>
      </c>
      <c r="Q102" s="5">
        <v>26133.200000000001</v>
      </c>
      <c r="R102" s="7">
        <v>6.02</v>
      </c>
      <c r="S102" s="5">
        <v>9603.34375</v>
      </c>
      <c r="AL102" s="5" t="str">
        <f t="shared" si="26"/>
        <v/>
      </c>
      <c r="AN102" s="5" t="str">
        <f t="shared" si="27"/>
        <v/>
      </c>
      <c r="AP102" s="5" t="str">
        <f t="shared" si="28"/>
        <v/>
      </c>
      <c r="AS102" s="5">
        <f t="shared" si="29"/>
        <v>48930.686249999999</v>
      </c>
      <c r="AT102" s="48">
        <f t="shared" si="30"/>
        <v>1.1199595387388417</v>
      </c>
      <c r="AU102" s="5">
        <f t="shared" si="31"/>
        <v>1119.9595387388417</v>
      </c>
    </row>
    <row r="103" spans="1:47" x14ac:dyDescent="0.25">
      <c r="A103" s="1" t="s">
        <v>190</v>
      </c>
      <c r="B103" s="1" t="s">
        <v>191</v>
      </c>
      <c r="C103" s="1" t="s">
        <v>192</v>
      </c>
      <c r="D103" s="1" t="s">
        <v>193</v>
      </c>
      <c r="E103" s="1" t="s">
        <v>69</v>
      </c>
      <c r="F103" s="1" t="s">
        <v>182</v>
      </c>
      <c r="G103" s="1" t="s">
        <v>139</v>
      </c>
      <c r="H103" s="1" t="s">
        <v>63</v>
      </c>
      <c r="I103" s="43">
        <v>120.6800003051758</v>
      </c>
      <c r="J103" s="43">
        <v>38.200000000000003</v>
      </c>
      <c r="K103" s="2">
        <f t="shared" si="24"/>
        <v>38.200000000000003</v>
      </c>
      <c r="L103" s="2">
        <f t="shared" si="25"/>
        <v>0</v>
      </c>
      <c r="N103" s="4">
        <v>15.02</v>
      </c>
      <c r="O103" s="5">
        <v>47670.521250000013</v>
      </c>
      <c r="P103" s="6">
        <v>19.649999999999999</v>
      </c>
      <c r="Q103" s="5">
        <v>53291.88</v>
      </c>
      <c r="R103" s="7">
        <v>3.53</v>
      </c>
      <c r="S103" s="5">
        <v>5945.84375</v>
      </c>
      <c r="AL103" s="5" t="str">
        <f t="shared" si="26"/>
        <v/>
      </c>
      <c r="AN103" s="5" t="str">
        <f t="shared" si="27"/>
        <v/>
      </c>
      <c r="AP103" s="5" t="str">
        <f t="shared" si="28"/>
        <v/>
      </c>
      <c r="AS103" s="5">
        <f t="shared" si="29"/>
        <v>106908.24500000001</v>
      </c>
      <c r="AT103" s="48">
        <f t="shared" si="30"/>
        <v>2.4469901800647462</v>
      </c>
      <c r="AU103" s="5">
        <f t="shared" si="31"/>
        <v>2446.9901800647463</v>
      </c>
    </row>
    <row r="104" spans="1:47" x14ac:dyDescent="0.25">
      <c r="A104" s="1" t="s">
        <v>190</v>
      </c>
      <c r="B104" s="1" t="s">
        <v>191</v>
      </c>
      <c r="C104" s="1" t="s">
        <v>192</v>
      </c>
      <c r="D104" s="1" t="s">
        <v>193</v>
      </c>
      <c r="E104" s="1" t="s">
        <v>70</v>
      </c>
      <c r="F104" s="1" t="s">
        <v>182</v>
      </c>
      <c r="G104" s="1" t="s">
        <v>139</v>
      </c>
      <c r="H104" s="1" t="s">
        <v>63</v>
      </c>
      <c r="I104" s="43">
        <v>120.6800003051758</v>
      </c>
      <c r="J104" s="43">
        <v>38.769999999999996</v>
      </c>
      <c r="K104" s="2">
        <f t="shared" si="24"/>
        <v>38.769999999999996</v>
      </c>
      <c r="L104" s="2">
        <f t="shared" si="25"/>
        <v>0</v>
      </c>
      <c r="N104" s="4">
        <v>10.75</v>
      </c>
      <c r="O104" s="5">
        <v>31958.52</v>
      </c>
      <c r="P104" s="6">
        <v>23.64</v>
      </c>
      <c r="Q104" s="5">
        <v>66375.02</v>
      </c>
      <c r="R104" s="7">
        <v>4.379999999999999</v>
      </c>
      <c r="S104" s="5">
        <v>7375.1562499999991</v>
      </c>
      <c r="AL104" s="5" t="str">
        <f t="shared" si="26"/>
        <v/>
      </c>
      <c r="AN104" s="5" t="str">
        <f t="shared" si="27"/>
        <v/>
      </c>
      <c r="AP104" s="5" t="str">
        <f t="shared" si="28"/>
        <v/>
      </c>
      <c r="AS104" s="5">
        <f t="shared" si="29"/>
        <v>105708.69625000001</v>
      </c>
      <c r="AT104" s="48">
        <f t="shared" si="30"/>
        <v>2.4195340749555569</v>
      </c>
      <c r="AU104" s="5">
        <f t="shared" si="31"/>
        <v>2419.5340749555571</v>
      </c>
    </row>
    <row r="105" spans="1:47" x14ac:dyDescent="0.25">
      <c r="A105" s="1">
        <v>660313020</v>
      </c>
      <c r="B105" s="1" t="s">
        <v>221</v>
      </c>
      <c r="C105" s="1" t="s">
        <v>222</v>
      </c>
      <c r="D105" s="1" t="s">
        <v>88</v>
      </c>
      <c r="E105" s="1" t="s">
        <v>60</v>
      </c>
      <c r="F105" s="1" t="s">
        <v>110</v>
      </c>
      <c r="G105" s="1" t="s">
        <v>62</v>
      </c>
      <c r="H105" s="1" t="s">
        <v>111</v>
      </c>
      <c r="J105" s="2">
        <v>0.11</v>
      </c>
      <c r="K105" s="2">
        <f t="shared" si="24"/>
        <v>7.0000000000000007E-2</v>
      </c>
      <c r="L105" s="2">
        <f t="shared" si="25"/>
        <v>0</v>
      </c>
      <c r="AG105" s="9">
        <v>7.0000000000000007E-2</v>
      </c>
      <c r="AH105" s="5">
        <v>92.610000000000014</v>
      </c>
      <c r="AL105" s="5" t="str">
        <f t="shared" si="26"/>
        <v/>
      </c>
      <c r="AN105" s="5" t="str">
        <f t="shared" si="27"/>
        <v/>
      </c>
      <c r="AP105" s="5" t="str">
        <f t="shared" si="28"/>
        <v/>
      </c>
      <c r="AS105" s="5">
        <f t="shared" si="29"/>
        <v>92.610000000000014</v>
      </c>
      <c r="AT105" s="11">
        <f t="shared" si="30"/>
        <v>2.1197220156012864E-3</v>
      </c>
      <c r="AU105" s="5">
        <f t="shared" si="31"/>
        <v>2.1197220156012864</v>
      </c>
    </row>
    <row r="106" spans="1:47" x14ac:dyDescent="0.25">
      <c r="A106" s="1">
        <v>660313020</v>
      </c>
      <c r="B106" s="1" t="s">
        <v>221</v>
      </c>
      <c r="C106" s="1" t="s">
        <v>222</v>
      </c>
      <c r="D106" s="1" t="s">
        <v>88</v>
      </c>
      <c r="E106" s="1" t="s">
        <v>78</v>
      </c>
      <c r="F106" s="1" t="s">
        <v>110</v>
      </c>
      <c r="G106" s="1" t="s">
        <v>62</v>
      </c>
      <c r="H106" s="1" t="s">
        <v>111</v>
      </c>
      <c r="J106" s="2">
        <v>0.2</v>
      </c>
      <c r="K106" s="2">
        <f t="shared" si="24"/>
        <v>0.13</v>
      </c>
      <c r="L106" s="2">
        <f t="shared" si="25"/>
        <v>0</v>
      </c>
      <c r="AG106" s="9">
        <v>0.13</v>
      </c>
      <c r="AH106" s="5">
        <v>171.99</v>
      </c>
      <c r="AL106" s="5" t="str">
        <f t="shared" si="26"/>
        <v/>
      </c>
      <c r="AN106" s="5" t="str">
        <f t="shared" si="27"/>
        <v/>
      </c>
      <c r="AP106" s="5" t="str">
        <f t="shared" si="28"/>
        <v/>
      </c>
      <c r="AS106" s="5">
        <f t="shared" si="29"/>
        <v>171.99</v>
      </c>
      <c r="AT106" s="11">
        <f t="shared" si="30"/>
        <v>3.9366266004023888E-3</v>
      </c>
      <c r="AU106" s="5">
        <f t="shared" si="31"/>
        <v>3.9366266004023891</v>
      </c>
    </row>
    <row r="107" spans="1:47" x14ac:dyDescent="0.25">
      <c r="A107" s="1">
        <v>660313020</v>
      </c>
      <c r="B107" s="1" t="s">
        <v>221</v>
      </c>
      <c r="C107" s="1" t="s">
        <v>222</v>
      </c>
      <c r="D107" s="1" t="s">
        <v>88</v>
      </c>
      <c r="E107" s="1" t="s">
        <v>70</v>
      </c>
      <c r="F107" s="1" t="s">
        <v>194</v>
      </c>
      <c r="G107" s="1" t="s">
        <v>139</v>
      </c>
      <c r="H107" s="1" t="s">
        <v>63</v>
      </c>
      <c r="J107" s="2">
        <v>22.25</v>
      </c>
      <c r="K107" s="2">
        <f t="shared" si="24"/>
        <v>4.79</v>
      </c>
      <c r="L107" s="2">
        <f t="shared" si="25"/>
        <v>0</v>
      </c>
      <c r="R107" s="7">
        <v>1</v>
      </c>
      <c r="S107" s="5">
        <v>962.5</v>
      </c>
      <c r="T107" s="8">
        <v>3.4</v>
      </c>
      <c r="U107" s="5">
        <v>982.6</v>
      </c>
      <c r="AG107" s="9">
        <v>0.39</v>
      </c>
      <c r="AH107" s="5">
        <v>515.97</v>
      </c>
      <c r="AL107" s="5" t="str">
        <f t="shared" si="26"/>
        <v/>
      </c>
      <c r="AN107" s="5" t="str">
        <f t="shared" si="27"/>
        <v/>
      </c>
      <c r="AP107" s="5" t="str">
        <f t="shared" si="28"/>
        <v/>
      </c>
      <c r="AS107" s="5">
        <f t="shared" si="29"/>
        <v>2461.0699999999997</v>
      </c>
      <c r="AT107" s="11">
        <f t="shared" si="30"/>
        <v>5.6330679850295391E-2</v>
      </c>
      <c r="AU107" s="5">
        <f t="shared" si="31"/>
        <v>56.330679850295397</v>
      </c>
    </row>
    <row r="108" spans="1:47" x14ac:dyDescent="0.25">
      <c r="B108" s="41" t="s">
        <v>214</v>
      </c>
    </row>
    <row r="109" spans="1:47" x14ac:dyDescent="0.25">
      <c r="B109" s="1" t="s">
        <v>195</v>
      </c>
      <c r="C109" s="1" t="s">
        <v>196</v>
      </c>
      <c r="D109" s="1" t="s">
        <v>197</v>
      </c>
      <c r="J109" s="2">
        <v>35.770000000000003</v>
      </c>
      <c r="K109" s="2">
        <f t="shared" si="24"/>
        <v>33.19</v>
      </c>
      <c r="L109" s="2">
        <f t="shared" si="25"/>
        <v>0</v>
      </c>
      <c r="AG109" s="9">
        <v>33.19</v>
      </c>
      <c r="AH109" s="5">
        <v>59214.172500000001</v>
      </c>
      <c r="AL109" s="5" t="str">
        <f t="shared" si="26"/>
        <v/>
      </c>
      <c r="AN109" s="5" t="str">
        <f t="shared" si="27"/>
        <v/>
      </c>
      <c r="AP109" s="5" t="str">
        <f t="shared" si="28"/>
        <v/>
      </c>
      <c r="AS109" s="5">
        <f t="shared" si="29"/>
        <v>59214.172500000001</v>
      </c>
      <c r="AT109" s="11">
        <f>(AS109/$AS$124)*100</f>
        <v>1.3553351159039222</v>
      </c>
      <c r="AU109" s="5">
        <f t="shared" si="31"/>
        <v>1355.3351159039223</v>
      </c>
    </row>
    <row r="110" spans="1:47" x14ac:dyDescent="0.25">
      <c r="B110" s="41" t="s">
        <v>212</v>
      </c>
    </row>
    <row r="111" spans="1:47" x14ac:dyDescent="0.25">
      <c r="B111" s="1" t="s">
        <v>198</v>
      </c>
      <c r="C111" s="1" t="s">
        <v>218</v>
      </c>
      <c r="D111" s="1" t="s">
        <v>219</v>
      </c>
      <c r="G111" s="1" t="s">
        <v>62</v>
      </c>
      <c r="H111" s="1" t="s">
        <v>111</v>
      </c>
      <c r="J111" s="2">
        <v>7.56</v>
      </c>
      <c r="K111" s="2">
        <f t="shared" si="24"/>
        <v>4.6199999999999992</v>
      </c>
      <c r="L111" s="2">
        <f t="shared" si="25"/>
        <v>0</v>
      </c>
      <c r="AG111" s="9">
        <v>4.6199999999999992</v>
      </c>
      <c r="AH111" s="5">
        <v>6601.77</v>
      </c>
      <c r="AL111" s="5" t="str">
        <f t="shared" si="26"/>
        <v/>
      </c>
      <c r="AN111" s="5" t="str">
        <f t="shared" si="27"/>
        <v/>
      </c>
      <c r="AP111" s="5" t="str">
        <f t="shared" si="28"/>
        <v/>
      </c>
      <c r="AS111" s="5">
        <f t="shared" si="29"/>
        <v>6601.77</v>
      </c>
      <c r="AT111" s="11">
        <f>(AS111/$AS$124)*100</f>
        <v>0.15110589796929169</v>
      </c>
      <c r="AU111" s="5">
        <f t="shared" si="31"/>
        <v>151.10589796929168</v>
      </c>
    </row>
    <row r="112" spans="1:47" x14ac:dyDescent="0.25">
      <c r="B112" s="1" t="s">
        <v>199</v>
      </c>
      <c r="C112" s="1" t="s">
        <v>218</v>
      </c>
      <c r="D112" s="1" t="s">
        <v>219</v>
      </c>
      <c r="G112" s="1" t="s">
        <v>62</v>
      </c>
      <c r="H112" s="1" t="s">
        <v>111</v>
      </c>
      <c r="J112" s="2">
        <v>2.5</v>
      </c>
      <c r="K112" s="2">
        <f t="shared" si="24"/>
        <v>3.05</v>
      </c>
      <c r="L112" s="2">
        <f t="shared" si="25"/>
        <v>0</v>
      </c>
      <c r="AG112" s="9">
        <v>3.05</v>
      </c>
      <c r="AH112" s="5">
        <v>4035.15</v>
      </c>
      <c r="AL112" s="5" t="str">
        <f t="shared" si="26"/>
        <v/>
      </c>
      <c r="AN112" s="5" t="str">
        <f t="shared" si="27"/>
        <v/>
      </c>
      <c r="AP112" s="5" t="str">
        <f t="shared" si="28"/>
        <v/>
      </c>
      <c r="AS112" s="5">
        <f t="shared" si="29"/>
        <v>4035.15</v>
      </c>
      <c r="AT112" s="11">
        <f>(AS112/$AS$124)*100</f>
        <v>9.2359316394056035E-2</v>
      </c>
      <c r="AU112" s="5">
        <f t="shared" si="31"/>
        <v>92.359316394056037</v>
      </c>
    </row>
    <row r="113" spans="1:57" x14ac:dyDescent="0.25">
      <c r="B113" s="41" t="s">
        <v>213</v>
      </c>
    </row>
    <row r="114" spans="1:57" x14ac:dyDescent="0.25">
      <c r="B114" s="1" t="s">
        <v>200</v>
      </c>
      <c r="C114" s="42" t="s">
        <v>215</v>
      </c>
      <c r="D114" s="42" t="s">
        <v>59</v>
      </c>
      <c r="G114" s="1" t="s">
        <v>62</v>
      </c>
      <c r="H114" s="1" t="s">
        <v>111</v>
      </c>
      <c r="J114" s="2">
        <v>1.58</v>
      </c>
      <c r="K114" s="2">
        <f t="shared" si="24"/>
        <v>0.55000000000000004</v>
      </c>
      <c r="L114" s="2">
        <f t="shared" si="25"/>
        <v>0</v>
      </c>
      <c r="AG114" s="9">
        <v>0.55000000000000004</v>
      </c>
      <c r="AH114" s="5">
        <v>727.65000000000009</v>
      </c>
      <c r="AL114" s="5" t="str">
        <f t="shared" si="26"/>
        <v/>
      </c>
      <c r="AN114" s="5" t="str">
        <f t="shared" si="27"/>
        <v/>
      </c>
      <c r="AP114" s="5" t="str">
        <f t="shared" si="28"/>
        <v/>
      </c>
      <c r="AS114" s="5">
        <f t="shared" si="29"/>
        <v>727.65000000000009</v>
      </c>
      <c r="AT114" s="11">
        <f t="shared" ref="AT114:AT123" si="32">(AS114/$AS$124)*100</f>
        <v>1.6654958694010107E-2</v>
      </c>
      <c r="AU114" s="5">
        <f t="shared" si="31"/>
        <v>16.654958694010105</v>
      </c>
    </row>
    <row r="115" spans="1:57" x14ac:dyDescent="0.25">
      <c r="B115" s="1" t="s">
        <v>199</v>
      </c>
      <c r="C115" s="42" t="s">
        <v>215</v>
      </c>
      <c r="D115" s="42" t="s">
        <v>59</v>
      </c>
      <c r="G115" s="1" t="s">
        <v>62</v>
      </c>
      <c r="H115" s="1" t="s">
        <v>63</v>
      </c>
      <c r="J115" s="2">
        <v>9.4699999999999989</v>
      </c>
      <c r="K115" s="2">
        <f t="shared" si="24"/>
        <v>11.66</v>
      </c>
      <c r="L115" s="2">
        <f t="shared" si="25"/>
        <v>0</v>
      </c>
      <c r="AG115" s="9">
        <v>11.66</v>
      </c>
      <c r="AH115" s="5">
        <v>22997.047500000001</v>
      </c>
      <c r="AL115" s="5" t="str">
        <f t="shared" si="26"/>
        <v/>
      </c>
      <c r="AN115" s="5" t="str">
        <f t="shared" si="27"/>
        <v/>
      </c>
      <c r="AP115" s="5" t="str">
        <f t="shared" si="28"/>
        <v/>
      </c>
      <c r="AS115" s="5">
        <f t="shared" si="29"/>
        <v>22997.047500000001</v>
      </c>
      <c r="AT115" s="11">
        <f t="shared" si="32"/>
        <v>0.52637239908841937</v>
      </c>
      <c r="AU115" s="5">
        <f t="shared" si="31"/>
        <v>526.37239908841934</v>
      </c>
    </row>
    <row r="116" spans="1:57" x14ac:dyDescent="0.25">
      <c r="B116" s="1" t="s">
        <v>201</v>
      </c>
      <c r="C116" s="42" t="s">
        <v>215</v>
      </c>
      <c r="D116" s="42" t="s">
        <v>59</v>
      </c>
      <c r="G116" s="1" t="s">
        <v>62</v>
      </c>
      <c r="H116" s="1" t="s">
        <v>63</v>
      </c>
      <c r="J116" s="2">
        <v>5.97</v>
      </c>
      <c r="K116" s="2">
        <f t="shared" si="24"/>
        <v>5.96</v>
      </c>
      <c r="L116" s="2">
        <f t="shared" si="25"/>
        <v>0</v>
      </c>
      <c r="AG116" s="9">
        <v>5.96</v>
      </c>
      <c r="AH116" s="5">
        <v>13392.067499999999</v>
      </c>
      <c r="AL116" s="5" t="str">
        <f t="shared" si="26"/>
        <v/>
      </c>
      <c r="AN116" s="5" t="str">
        <f t="shared" si="27"/>
        <v/>
      </c>
      <c r="AP116" s="5" t="str">
        <f t="shared" si="28"/>
        <v/>
      </c>
      <c r="AS116" s="5">
        <f t="shared" si="29"/>
        <v>13392.067499999999</v>
      </c>
      <c r="AT116" s="11">
        <f t="shared" si="32"/>
        <v>0.30652694432748595</v>
      </c>
      <c r="AU116" s="5">
        <f t="shared" si="31"/>
        <v>306.52694432748592</v>
      </c>
    </row>
    <row r="117" spans="1:57" x14ac:dyDescent="0.25">
      <c r="B117" s="1" t="s">
        <v>202</v>
      </c>
      <c r="C117" s="42" t="s">
        <v>215</v>
      </c>
      <c r="D117" s="42" t="s">
        <v>59</v>
      </c>
      <c r="G117" s="1" t="s">
        <v>62</v>
      </c>
      <c r="H117" s="1" t="s">
        <v>63</v>
      </c>
      <c r="J117" s="2">
        <v>9.86</v>
      </c>
      <c r="K117" s="2">
        <f t="shared" si="24"/>
        <v>9.3800000000000008</v>
      </c>
      <c r="L117" s="2">
        <f t="shared" si="25"/>
        <v>0</v>
      </c>
      <c r="AG117" s="9">
        <v>9.3800000000000008</v>
      </c>
      <c r="AH117" s="5">
        <v>18660.915000000001</v>
      </c>
      <c r="AL117" s="5" t="str">
        <f t="shared" si="26"/>
        <v/>
      </c>
      <c r="AN117" s="5" t="str">
        <f t="shared" si="27"/>
        <v/>
      </c>
      <c r="AP117" s="5" t="str">
        <f t="shared" si="28"/>
        <v/>
      </c>
      <c r="AS117" s="5">
        <f t="shared" si="29"/>
        <v>18660.915000000001</v>
      </c>
      <c r="AT117" s="11">
        <f t="shared" si="32"/>
        <v>0.42712398614365921</v>
      </c>
      <c r="AU117" s="5">
        <f t="shared" si="31"/>
        <v>427.12398614365918</v>
      </c>
    </row>
    <row r="118" spans="1:57" x14ac:dyDescent="0.25">
      <c r="B118" s="1" t="s">
        <v>198</v>
      </c>
      <c r="C118" s="42" t="s">
        <v>215</v>
      </c>
      <c r="D118" s="42" t="s">
        <v>59</v>
      </c>
      <c r="G118" s="1" t="s">
        <v>62</v>
      </c>
      <c r="H118" s="1" t="s">
        <v>63</v>
      </c>
      <c r="J118" s="2">
        <v>1.97</v>
      </c>
      <c r="K118" s="2">
        <f t="shared" si="24"/>
        <v>1.98</v>
      </c>
      <c r="L118" s="2">
        <f t="shared" si="25"/>
        <v>0</v>
      </c>
      <c r="AG118" s="9">
        <v>1.98</v>
      </c>
      <c r="AH118" s="5">
        <v>3466.26</v>
      </c>
      <c r="AL118" s="5" t="str">
        <f t="shared" si="26"/>
        <v/>
      </c>
      <c r="AN118" s="5" t="str">
        <f t="shared" si="27"/>
        <v/>
      </c>
      <c r="AP118" s="5" t="str">
        <f t="shared" si="28"/>
        <v/>
      </c>
      <c r="AS118" s="5">
        <f t="shared" si="29"/>
        <v>3466.26</v>
      </c>
      <c r="AT118" s="11">
        <f t="shared" si="32"/>
        <v>7.9338166869648147E-2</v>
      </c>
      <c r="AU118" s="5">
        <f t="shared" si="31"/>
        <v>79.338166869648148</v>
      </c>
    </row>
    <row r="119" spans="1:57" x14ac:dyDescent="0.25">
      <c r="B119" s="41" t="s">
        <v>216</v>
      </c>
      <c r="C119" s="42"/>
      <c r="D119" s="42"/>
    </row>
    <row r="120" spans="1:57" x14ac:dyDescent="0.25">
      <c r="B120" s="1" t="s">
        <v>199</v>
      </c>
      <c r="C120" s="42" t="s">
        <v>224</v>
      </c>
      <c r="D120" s="42" t="s">
        <v>59</v>
      </c>
      <c r="G120" s="1" t="s">
        <v>139</v>
      </c>
      <c r="H120" s="1" t="s">
        <v>63</v>
      </c>
      <c r="J120" s="2">
        <v>4.76</v>
      </c>
      <c r="K120" s="2">
        <f t="shared" si="24"/>
        <v>7.1499999999999986</v>
      </c>
      <c r="L120" s="2">
        <f t="shared" si="25"/>
        <v>0</v>
      </c>
      <c r="AG120" s="9">
        <v>7.1499999999999986</v>
      </c>
      <c r="AH120" s="5">
        <v>13719.51</v>
      </c>
      <c r="AL120" s="5" t="str">
        <f t="shared" si="26"/>
        <v/>
      </c>
      <c r="AN120" s="5" t="str">
        <f t="shared" si="27"/>
        <v/>
      </c>
      <c r="AP120" s="5" t="str">
        <f t="shared" si="28"/>
        <v/>
      </c>
      <c r="AS120" s="5">
        <f t="shared" si="29"/>
        <v>13719.51</v>
      </c>
      <c r="AT120" s="11">
        <f t="shared" si="32"/>
        <v>0.31402167573979051</v>
      </c>
      <c r="AU120" s="5">
        <f t="shared" si="31"/>
        <v>314.02167573979051</v>
      </c>
    </row>
    <row r="121" spans="1:57" x14ac:dyDescent="0.25">
      <c r="B121" s="1" t="s">
        <v>203</v>
      </c>
      <c r="C121" s="42" t="s">
        <v>224</v>
      </c>
      <c r="D121" s="42" t="s">
        <v>59</v>
      </c>
      <c r="G121" s="1" t="s">
        <v>139</v>
      </c>
      <c r="H121" s="1" t="s">
        <v>63</v>
      </c>
      <c r="J121" s="2">
        <v>4.32</v>
      </c>
      <c r="K121" s="2">
        <f t="shared" si="24"/>
        <v>3.05</v>
      </c>
      <c r="L121" s="2">
        <f t="shared" si="25"/>
        <v>0</v>
      </c>
      <c r="AG121" s="9">
        <v>3.05</v>
      </c>
      <c r="AH121" s="5">
        <v>6052.7249999999995</v>
      </c>
      <c r="AL121" s="5" t="str">
        <f t="shared" si="26"/>
        <v/>
      </c>
      <c r="AN121" s="5" t="str">
        <f t="shared" si="27"/>
        <v/>
      </c>
      <c r="AP121" s="5" t="str">
        <f t="shared" si="28"/>
        <v/>
      </c>
      <c r="AS121" s="5">
        <f t="shared" si="29"/>
        <v>6052.7249999999995</v>
      </c>
      <c r="AT121" s="11">
        <f t="shared" si="32"/>
        <v>0.13853897459108402</v>
      </c>
      <c r="AU121" s="5">
        <f t="shared" si="31"/>
        <v>138.53897459108401</v>
      </c>
    </row>
    <row r="122" spans="1:57" x14ac:dyDescent="0.25">
      <c r="B122" s="41" t="s">
        <v>217</v>
      </c>
      <c r="C122" s="42"/>
      <c r="D122" s="42"/>
    </row>
    <row r="123" spans="1:57" ht="15.75" thickBot="1" x14ac:dyDescent="0.3">
      <c r="B123" s="1" t="s">
        <v>199</v>
      </c>
      <c r="C123" s="42" t="s">
        <v>223</v>
      </c>
      <c r="D123" s="1" t="s">
        <v>88</v>
      </c>
      <c r="G123" s="1" t="s">
        <v>139</v>
      </c>
      <c r="H123" s="1" t="s">
        <v>111</v>
      </c>
      <c r="J123" s="2">
        <v>1.1100000000000001</v>
      </c>
      <c r="K123" s="2">
        <f t="shared" si="24"/>
        <v>0.58000000000000007</v>
      </c>
      <c r="L123" s="2">
        <f t="shared" si="25"/>
        <v>0</v>
      </c>
      <c r="AG123" s="9">
        <v>0.58000000000000007</v>
      </c>
      <c r="AH123" s="5">
        <v>767.34</v>
      </c>
      <c r="AL123" s="5" t="str">
        <f t="shared" si="26"/>
        <v/>
      </c>
      <c r="AN123" s="5" t="str">
        <f t="shared" si="27"/>
        <v/>
      </c>
      <c r="AP123" s="5" t="str">
        <f t="shared" si="28"/>
        <v/>
      </c>
      <c r="AS123" s="5">
        <f t="shared" si="29"/>
        <v>767.34</v>
      </c>
      <c r="AT123" s="11">
        <f t="shared" si="32"/>
        <v>1.7563410986410656E-2</v>
      </c>
      <c r="AU123" s="5">
        <f t="shared" si="31"/>
        <v>17.563410986410656</v>
      </c>
    </row>
    <row r="124" spans="1:57" ht="15.75" thickTop="1" x14ac:dyDescent="0.2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>
        <f t="shared" ref="K124:BE124" si="33">SUM(K3:K123)</f>
        <v>2315.7800000000007</v>
      </c>
      <c r="L124" s="28">
        <f t="shared" si="33"/>
        <v>3.25</v>
      </c>
      <c r="M124" s="29">
        <f t="shared" si="33"/>
        <v>0</v>
      </c>
      <c r="N124" s="30">
        <f t="shared" si="33"/>
        <v>163.80000000000004</v>
      </c>
      <c r="O124" s="31">
        <f t="shared" si="33"/>
        <v>423891.13250000007</v>
      </c>
      <c r="P124" s="32">
        <f t="shared" si="33"/>
        <v>1161.6600000000001</v>
      </c>
      <c r="Q124" s="31">
        <f t="shared" si="33"/>
        <v>2804423.16</v>
      </c>
      <c r="R124" s="33">
        <f t="shared" si="33"/>
        <v>648.20999999999992</v>
      </c>
      <c r="S124" s="31">
        <f t="shared" si="33"/>
        <v>909668.375</v>
      </c>
      <c r="T124" s="34">
        <f t="shared" si="33"/>
        <v>154.55999999999995</v>
      </c>
      <c r="U124" s="31">
        <f t="shared" si="33"/>
        <v>65209.237499999996</v>
      </c>
      <c r="V124" s="28">
        <f t="shared" si="33"/>
        <v>0</v>
      </c>
      <c r="W124" s="31">
        <f t="shared" si="33"/>
        <v>0</v>
      </c>
      <c r="X124" s="28">
        <f t="shared" si="33"/>
        <v>4.01</v>
      </c>
      <c r="Y124" s="31">
        <f t="shared" si="33"/>
        <v>1785.2974999999999</v>
      </c>
      <c r="Z124" s="35">
        <f t="shared" si="33"/>
        <v>19.900000000000002</v>
      </c>
      <c r="AA124" s="31">
        <f t="shared" si="33"/>
        <v>3987.92625</v>
      </c>
      <c r="AB124" s="36">
        <f t="shared" si="33"/>
        <v>14.929999999999998</v>
      </c>
      <c r="AC124" s="31">
        <f t="shared" si="33"/>
        <v>2626</v>
      </c>
      <c r="AD124" s="28">
        <f t="shared" si="33"/>
        <v>0</v>
      </c>
      <c r="AE124" s="28">
        <f t="shared" si="33"/>
        <v>66.95</v>
      </c>
      <c r="AF124" s="31">
        <f t="shared" si="33"/>
        <v>6962.7999999999993</v>
      </c>
      <c r="AG124" s="35">
        <f t="shared" si="33"/>
        <v>81.759999999999991</v>
      </c>
      <c r="AH124" s="31">
        <f t="shared" si="33"/>
        <v>150415.17749999999</v>
      </c>
      <c r="AI124" s="28">
        <f t="shared" si="33"/>
        <v>0</v>
      </c>
      <c r="AJ124" s="31">
        <f t="shared" si="33"/>
        <v>0</v>
      </c>
      <c r="AK124" s="29">
        <f t="shared" si="33"/>
        <v>0.62</v>
      </c>
      <c r="AL124" s="31">
        <f t="shared" si="33"/>
        <v>2788.7599999999998</v>
      </c>
      <c r="AM124" s="29">
        <f t="shared" si="33"/>
        <v>0.24</v>
      </c>
      <c r="AN124" s="31">
        <f t="shared" si="33"/>
        <v>1799.04</v>
      </c>
      <c r="AO124" s="28">
        <f t="shared" si="33"/>
        <v>0</v>
      </c>
      <c r="AP124" s="31">
        <f t="shared" si="33"/>
        <v>0</v>
      </c>
      <c r="AQ124" s="28">
        <f t="shared" si="33"/>
        <v>1.39</v>
      </c>
      <c r="AR124" s="28">
        <f t="shared" si="33"/>
        <v>1</v>
      </c>
      <c r="AS124" s="31">
        <f t="shared" si="33"/>
        <v>4368969.1062500002</v>
      </c>
      <c r="AT124" s="28">
        <f t="shared" si="33"/>
        <v>99.999999999999986</v>
      </c>
      <c r="AU124" s="31">
        <f t="shared" si="33"/>
        <v>99999.999999999971</v>
      </c>
      <c r="AV124" s="37">
        <f t="shared" si="33"/>
        <v>0</v>
      </c>
      <c r="AW124" s="31">
        <f t="shared" si="33"/>
        <v>0</v>
      </c>
      <c r="AX124" s="38">
        <f t="shared" si="33"/>
        <v>0</v>
      </c>
      <c r="AY124" s="31">
        <f t="shared" si="33"/>
        <v>0</v>
      </c>
      <c r="AZ124" s="39">
        <f t="shared" si="33"/>
        <v>0</v>
      </c>
      <c r="BA124" s="31">
        <f t="shared" si="33"/>
        <v>0</v>
      </c>
      <c r="BB124" s="40">
        <f t="shared" si="33"/>
        <v>0</v>
      </c>
      <c r="BC124" s="31">
        <f t="shared" si="33"/>
        <v>0</v>
      </c>
      <c r="BD124" s="28">
        <f t="shared" si="33"/>
        <v>0</v>
      </c>
      <c r="BE124" s="31">
        <f t="shared" si="33"/>
        <v>0</v>
      </c>
    </row>
    <row r="127" spans="1:57" x14ac:dyDescent="0.25">
      <c r="B127" s="41" t="s">
        <v>204</v>
      </c>
      <c r="C127" s="1">
        <f>SUM(K124,L124)</f>
        <v>2319.0300000000007</v>
      </c>
    </row>
  </sheetData>
  <autoFilter ref="A2:AU124" xr:uid="{00000000-0001-0000-0000-000000000000}"/>
  <phoneticPr fontId="6" type="noConversion"/>
  <conditionalFormatting sqref="I59:I68">
    <cfRule type="notContainsText" dxfId="7" priority="11" operator="notContains" text="#########">
      <formula>ISERROR(SEARCH("#########",I59))</formula>
    </cfRule>
  </conditionalFormatting>
  <conditionalFormatting sqref="I101:I182">
    <cfRule type="notContainsText" dxfId="6" priority="27" operator="notContains" text="#########">
      <formula>ISERROR(SEARCH("#########",I101))</formula>
    </cfRule>
  </conditionalFormatting>
  <conditionalFormatting sqref="J97:J98">
    <cfRule type="cellIs" dxfId="5" priority="4" operator="between">
      <formula>0</formula>
      <formula>0.01</formula>
    </cfRule>
    <cfRule type="cellIs" dxfId="4" priority="5" operator="between">
      <formula>40.01</formula>
      <formula>41.99</formula>
    </cfRule>
    <cfRule type="cellIs" dxfId="3" priority="6" operator="lessThanOrEqual">
      <formula>0.09</formula>
    </cfRule>
  </conditionalFormatting>
  <conditionalFormatting sqref="J101:J104">
    <cfRule type="cellIs" dxfId="2" priority="1" operator="between">
      <formula>0</formula>
      <formula>0.01</formula>
    </cfRule>
    <cfRule type="cellIs" dxfId="1" priority="2" operator="between">
      <formula>40.01</formula>
      <formula>41.99</formula>
    </cfRule>
    <cfRule type="cellIs" dxfId="0" priority="3" operator="lessThanOrEqual">
      <formula>0.09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6e58739-8685-4d29-a2ec-7c9c68f6c483">
      <Terms xmlns="http://schemas.microsoft.com/office/infopath/2007/PartnerControls"/>
    </lcf76f155ced4ddcb4097134ff3c332f>
    <TaxCatchAll xmlns="0443536a-32f8-43be-b347-138dc7c4b70d" xsi:nil="true"/>
  </documentManagement>
</p:properties>
</file>

<file path=customXml/itemProps1.xml><?xml version="1.0" encoding="utf-8"?>
<ds:datastoreItem xmlns:ds="http://schemas.openxmlformats.org/officeDocument/2006/customXml" ds:itemID="{44606B9A-B1D6-440D-BF5F-91FF0CC631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0AB89C-2965-4454-9DFE-B56700A781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6BE9AA-9D59-4D61-B85A-BCCA15883B8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6e58739-8685-4d29-a2ec-7c9c68f6c483"/>
    <ds:schemaRef ds:uri="0443536a-32f8-43be-b347-138dc7c4b70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Boettcher</dc:creator>
  <cp:lastModifiedBy>Scott Henderson</cp:lastModifiedBy>
  <dcterms:created xsi:type="dcterms:W3CDTF">2025-01-15T21:32:30Z</dcterms:created>
  <dcterms:modified xsi:type="dcterms:W3CDTF">2025-03-20T19:59:41Z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0x01010099F471694366554EA47E0857EFF9B72E</vt:lpwstr>
  </property>
  <property fmtid="{D5CDD505-2E9C-101B-9397-08002B2CF9AE}" pid="3" name="MediaServiceImageTags">
    <vt:lpwstr/>
  </property>
</Properties>
</file>