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2overviewers.sharepoint.com/Shared Documents/H2Overviewers Master/Company Share/Murray County/Murray Group 4 - JDs/JD 24 MC/"/>
    </mc:Choice>
  </mc:AlternateContent>
  <xr:revisionPtr revIDLastSave="8" documentId="13_ncr:1_{393F56B3-E65F-4F5D-A689-B6EA49A19ED5}" xr6:coauthVersionLast="47" xr6:coauthVersionMax="47" xr10:uidLastSave="{2A85B554-1947-4030-829A-5D97EEE7E5ED}"/>
  <bookViews>
    <workbookView xWindow="2868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Sheet1!$A$2:$BE$44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" i="1" l="1"/>
  <c r="L4" i="1"/>
  <c r="K5" i="1"/>
  <c r="L5" i="1"/>
  <c r="K6" i="1"/>
  <c r="L6" i="1"/>
  <c r="K7" i="1"/>
  <c r="L7" i="1"/>
  <c r="K8" i="1"/>
  <c r="L8" i="1"/>
  <c r="K9" i="1"/>
  <c r="L9" i="1"/>
  <c r="K10" i="1"/>
  <c r="L10" i="1"/>
  <c r="K11" i="1"/>
  <c r="L11" i="1"/>
  <c r="K12" i="1"/>
  <c r="L12" i="1"/>
  <c r="K13" i="1"/>
  <c r="L13" i="1"/>
  <c r="K14" i="1"/>
  <c r="L14" i="1"/>
  <c r="K15" i="1"/>
  <c r="L15" i="1"/>
  <c r="K16" i="1"/>
  <c r="L16" i="1"/>
  <c r="K17" i="1"/>
  <c r="L17" i="1"/>
  <c r="K18" i="1"/>
  <c r="L18" i="1"/>
  <c r="K19" i="1"/>
  <c r="L19" i="1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40" i="1"/>
  <c r="L40" i="1"/>
  <c r="K41" i="1"/>
  <c r="L41" i="1"/>
  <c r="K43" i="1"/>
  <c r="L43" i="1"/>
  <c r="AS4" i="1"/>
  <c r="AS5" i="1"/>
  <c r="AS6" i="1"/>
  <c r="AS7" i="1"/>
  <c r="AS8" i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S32" i="1"/>
  <c r="AS33" i="1"/>
  <c r="AS34" i="1"/>
  <c r="AS35" i="1"/>
  <c r="AS36" i="1"/>
  <c r="AS38" i="1"/>
  <c r="AS40" i="1"/>
  <c r="AS41" i="1"/>
  <c r="AS43" i="1"/>
  <c r="BE44" i="1"/>
  <c r="BD44" i="1"/>
  <c r="BC44" i="1"/>
  <c r="BB44" i="1"/>
  <c r="BA44" i="1"/>
  <c r="AZ44" i="1"/>
  <c r="AY44" i="1"/>
  <c r="AX44" i="1"/>
  <c r="AW44" i="1"/>
  <c r="AV44" i="1"/>
  <c r="AR44" i="1"/>
  <c r="AQ44" i="1"/>
  <c r="AO44" i="1"/>
  <c r="AM44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AP43" i="1"/>
  <c r="AN43" i="1"/>
  <c r="AL43" i="1"/>
  <c r="AP41" i="1"/>
  <c r="AN41" i="1"/>
  <c r="AL41" i="1"/>
  <c r="AP40" i="1"/>
  <c r="AN40" i="1"/>
  <c r="AL40" i="1"/>
  <c r="AP38" i="1"/>
  <c r="AN38" i="1"/>
  <c r="AL38" i="1"/>
  <c r="AP37" i="1"/>
  <c r="AN37" i="1"/>
  <c r="AL37" i="1"/>
  <c r="AP36" i="1"/>
  <c r="AN36" i="1"/>
  <c r="AL36" i="1"/>
  <c r="AP35" i="1"/>
  <c r="AN35" i="1"/>
  <c r="AL35" i="1"/>
  <c r="AP34" i="1"/>
  <c r="AN34" i="1"/>
  <c r="AL34" i="1"/>
  <c r="AP33" i="1"/>
  <c r="AN33" i="1"/>
  <c r="AL33" i="1"/>
  <c r="AP32" i="1"/>
  <c r="AN32" i="1"/>
  <c r="AL32" i="1"/>
  <c r="AP31" i="1"/>
  <c r="AN31" i="1"/>
  <c r="AL31" i="1"/>
  <c r="AP30" i="1"/>
  <c r="AN30" i="1"/>
  <c r="AL30" i="1"/>
  <c r="AP29" i="1"/>
  <c r="AN29" i="1"/>
  <c r="AL29" i="1"/>
  <c r="AP28" i="1"/>
  <c r="AN28" i="1"/>
  <c r="AL28" i="1"/>
  <c r="AP27" i="1"/>
  <c r="AN27" i="1"/>
  <c r="AL27" i="1"/>
  <c r="AP26" i="1"/>
  <c r="AN26" i="1"/>
  <c r="AL26" i="1"/>
  <c r="AP25" i="1"/>
  <c r="AN25" i="1"/>
  <c r="AL25" i="1"/>
  <c r="AP24" i="1"/>
  <c r="AN24" i="1"/>
  <c r="AL24" i="1"/>
  <c r="AP23" i="1"/>
  <c r="AN23" i="1"/>
  <c r="AL23" i="1"/>
  <c r="AP22" i="1"/>
  <c r="AN22" i="1"/>
  <c r="AL22" i="1"/>
  <c r="AP21" i="1"/>
  <c r="AN21" i="1"/>
  <c r="AL21" i="1"/>
  <c r="AP20" i="1"/>
  <c r="AN20" i="1"/>
  <c r="AL20" i="1"/>
  <c r="AP19" i="1"/>
  <c r="AN19" i="1"/>
  <c r="AL19" i="1"/>
  <c r="AP18" i="1"/>
  <c r="AN18" i="1"/>
  <c r="AL18" i="1"/>
  <c r="AP17" i="1"/>
  <c r="AN17" i="1"/>
  <c r="AL17" i="1"/>
  <c r="AP16" i="1"/>
  <c r="AN16" i="1"/>
  <c r="AL16" i="1"/>
  <c r="AP15" i="1"/>
  <c r="AN15" i="1"/>
  <c r="AL15" i="1"/>
  <c r="AP14" i="1"/>
  <c r="AN14" i="1"/>
  <c r="AL14" i="1"/>
  <c r="AP13" i="1"/>
  <c r="AN13" i="1"/>
  <c r="AL13" i="1"/>
  <c r="AP12" i="1"/>
  <c r="AN12" i="1"/>
  <c r="AL12" i="1"/>
  <c r="AP11" i="1"/>
  <c r="AN11" i="1"/>
  <c r="AL11" i="1"/>
  <c r="AP10" i="1"/>
  <c r="AN10" i="1"/>
  <c r="AL10" i="1"/>
  <c r="AP9" i="1"/>
  <c r="AN9" i="1"/>
  <c r="AL9" i="1"/>
  <c r="AP8" i="1"/>
  <c r="AN8" i="1"/>
  <c r="AL8" i="1"/>
  <c r="AP7" i="1"/>
  <c r="AN7" i="1"/>
  <c r="AL7" i="1"/>
  <c r="AP6" i="1"/>
  <c r="AN6" i="1"/>
  <c r="AL6" i="1"/>
  <c r="AP5" i="1"/>
  <c r="AN5" i="1"/>
  <c r="AL5" i="1"/>
  <c r="AP4" i="1"/>
  <c r="AN4" i="1"/>
  <c r="AL4" i="1"/>
  <c r="AS3" i="1"/>
  <c r="AP3" i="1"/>
  <c r="AN3" i="1"/>
  <c r="AL3" i="1"/>
  <c r="L3" i="1"/>
  <c r="K3" i="1"/>
  <c r="AL44" i="1" l="1"/>
  <c r="AN44" i="1"/>
  <c r="AS44" i="1"/>
  <c r="AT43" i="1" s="1"/>
  <c r="AU43" i="1" s="1"/>
  <c r="K44" i="1"/>
  <c r="L44" i="1"/>
  <c r="AP44" i="1"/>
  <c r="AT28" i="1" l="1"/>
  <c r="AU28" i="1" s="1"/>
  <c r="AT12" i="1"/>
  <c r="AU12" i="1" s="1"/>
  <c r="AT38" i="1"/>
  <c r="AU38" i="1" s="1"/>
  <c r="AT40" i="1"/>
  <c r="AU40" i="1" s="1"/>
  <c r="AT18" i="1"/>
  <c r="AU18" i="1" s="1"/>
  <c r="AT8" i="1"/>
  <c r="AU8" i="1" s="1"/>
  <c r="AT4" i="1"/>
  <c r="AU4" i="1" s="1"/>
  <c r="AT36" i="1"/>
  <c r="AU36" i="1" s="1"/>
  <c r="AT24" i="1"/>
  <c r="AU24" i="1" s="1"/>
  <c r="AT14" i="1"/>
  <c r="AU14" i="1" s="1"/>
  <c r="AT10" i="1"/>
  <c r="AU10" i="1" s="1"/>
  <c r="AT20" i="1"/>
  <c r="AU20" i="1" s="1"/>
  <c r="AT19" i="1"/>
  <c r="AU19" i="1" s="1"/>
  <c r="AT5" i="1"/>
  <c r="AU5" i="1" s="1"/>
  <c r="AT11" i="1"/>
  <c r="AU11" i="1" s="1"/>
  <c r="AT15" i="1"/>
  <c r="AU15" i="1" s="1"/>
  <c r="AT23" i="1"/>
  <c r="AU23" i="1" s="1"/>
  <c r="AT27" i="1"/>
  <c r="AU27" i="1" s="1"/>
  <c r="AT32" i="1"/>
  <c r="AU32" i="1" s="1"/>
  <c r="AT41" i="1"/>
  <c r="AU41" i="1" s="1"/>
  <c r="AT7" i="1"/>
  <c r="AU7" i="1" s="1"/>
  <c r="AT9" i="1"/>
  <c r="AU9" i="1" s="1"/>
  <c r="AT13" i="1"/>
  <c r="AU13" i="1" s="1"/>
  <c r="AT17" i="1"/>
  <c r="AU17" i="1" s="1"/>
  <c r="AT21" i="1"/>
  <c r="AU21" i="1" s="1"/>
  <c r="AT25" i="1"/>
  <c r="AU25" i="1" s="1"/>
  <c r="AT29" i="1"/>
  <c r="AU29" i="1" s="1"/>
  <c r="AT31" i="1"/>
  <c r="AU31" i="1" s="1"/>
  <c r="AT34" i="1"/>
  <c r="AU34" i="1" s="1"/>
  <c r="AT16" i="1"/>
  <c r="AU16" i="1" s="1"/>
  <c r="AT33" i="1"/>
  <c r="AU33" i="1" s="1"/>
  <c r="AT30" i="1"/>
  <c r="AU30" i="1" s="1"/>
  <c r="AT22" i="1"/>
  <c r="AU22" i="1" s="1"/>
  <c r="AT6" i="1"/>
  <c r="AU6" i="1" s="1"/>
  <c r="AT26" i="1"/>
  <c r="AU26" i="1" s="1"/>
  <c r="AT35" i="1"/>
  <c r="AU35" i="1" s="1"/>
  <c r="AT3" i="1"/>
  <c r="AU3" i="1" s="1"/>
  <c r="C47" i="1"/>
  <c r="AU44" i="1" l="1"/>
  <c r="AT44" i="1"/>
</calcChain>
</file>

<file path=xl/sharedStrings.xml><?xml version="1.0" encoding="utf-8"?>
<sst xmlns="http://schemas.openxmlformats.org/spreadsheetml/2006/main" count="358" uniqueCount="118">
  <si>
    <t>$100,000.00</t>
  </si>
  <si>
    <t>PIN</t>
  </si>
  <si>
    <t>NAME</t>
  </si>
  <si>
    <t>OWNER ADDRESS</t>
  </si>
  <si>
    <t>CITY STATE ZIP</t>
  </si>
  <si>
    <t>DESCRIPTION</t>
  </si>
  <si>
    <t>SEC</t>
  </si>
  <si>
    <t>TWP</t>
  </si>
  <si>
    <t>RANGE</t>
  </si>
  <si>
    <t>PARCEL ACRES</t>
  </si>
  <si>
    <t>ACRES IN TRACT</t>
  </si>
  <si>
    <t>TOTAL BENEFITTED ACRES</t>
  </si>
  <si>
    <t>ACRES IN WATERSHED NOT BENEFITTED</t>
  </si>
  <si>
    <t>NONCONVERTED WETLAND ACRES</t>
  </si>
  <si>
    <t>CLASS 1 ACRES</t>
  </si>
  <si>
    <t>RED = CLASS 1 BENEFIT</t>
  </si>
  <si>
    <t>CLASS 2 ACRES</t>
  </si>
  <si>
    <t>YELLOW = CLASS 2 BENEFIT</t>
  </si>
  <si>
    <t>CLASS 3 ACRES</t>
  </si>
  <si>
    <t>GREEN = CLASS 3 BENEFIT</t>
  </si>
  <si>
    <t>CLASS 4 ACRES</t>
  </si>
  <si>
    <t>BLUE = CLASS 4 BENEFIT</t>
  </si>
  <si>
    <t>URBAN RESIDENTIAL ACRES</t>
  </si>
  <si>
    <t>URBAN RESIDENTIAL BENEFIT</t>
  </si>
  <si>
    <t>INDUSTRIAL ACRES</t>
  </si>
  <si>
    <t>INDUSTRIAL BENEFIT</t>
  </si>
  <si>
    <t>RESIDENTIAL ACRES</t>
  </si>
  <si>
    <t>RESIDENTIAL BENEFIT</t>
  </si>
  <si>
    <t>WOODLOT ACRES</t>
  </si>
  <si>
    <t>WOODLOT BENEFIT</t>
  </si>
  <si>
    <t>FEDERAL LAND ACRES</t>
  </si>
  <si>
    <t>CREP ACRES</t>
  </si>
  <si>
    <t>CREP BENEFIT</t>
  </si>
  <si>
    <t>ROAD ACRES</t>
  </si>
  <si>
    <t>ROAD BENEFIT</t>
  </si>
  <si>
    <t>RECREATIONAL TRAIL ACRES</t>
  </si>
  <si>
    <t>RECREATIONAL TRAIL BENEFIT</t>
  </si>
  <si>
    <t>CLASS A GRASS STRIP ACRES</t>
  </si>
  <si>
    <t>CLASS A GRASS STRIP DAMAGES</t>
  </si>
  <si>
    <t>CLASS B GRASS STRIP ACRES</t>
  </si>
  <si>
    <t>CLASS B GRASS STRIP DAMAGES</t>
  </si>
  <si>
    <t>WETLAND BUFFER STRIP</t>
  </si>
  <si>
    <t>WETLAND BUFFER STRIP DAMAGES</t>
  </si>
  <si>
    <t>DITCH ACRES</t>
  </si>
  <si>
    <t>NON-BENEFITTED ACRES</t>
  </si>
  <si>
    <t>TOTAL PARCEL BENEFITS</t>
  </si>
  <si>
    <t>PERCENT TOTAL BENEFITS</t>
  </si>
  <si>
    <t>NOTIONAL ASSESSMENT ON $100,000 REPAIR</t>
  </si>
  <si>
    <t>CLASS 5 ACRES</t>
  </si>
  <si>
    <t>CLASS 5 BEENFIT</t>
  </si>
  <si>
    <t>CLASS 6 ACRE</t>
  </si>
  <si>
    <t>CLASS 6 BENEFIT</t>
  </si>
  <si>
    <t>CLASS 7 ACRES</t>
  </si>
  <si>
    <t>CLASS 7 BENEFIT</t>
  </si>
  <si>
    <t>CLASS 8 ACRES</t>
  </si>
  <si>
    <t>CLASS 8 BENEFIT</t>
  </si>
  <si>
    <t>PROTECTION ACRES</t>
  </si>
  <si>
    <t>PROTECTION BENEFITS</t>
  </si>
  <si>
    <t>05-001-0040</t>
  </si>
  <si>
    <t>GUNDERMANN/RUSSELL E &amp; PAULA E</t>
  </si>
  <si>
    <t>2822 101ST ST</t>
  </si>
  <si>
    <t>SWSE</t>
  </si>
  <si>
    <t>1</t>
  </si>
  <si>
    <t>106</t>
  </si>
  <si>
    <t>39</t>
  </si>
  <si>
    <t>NWSE</t>
  </si>
  <si>
    <t>SESE</t>
  </si>
  <si>
    <t>NESE</t>
  </si>
  <si>
    <t>05-001-0050</t>
  </si>
  <si>
    <t>SCHOBORG/SHANE &amp; JAZMIN</t>
  </si>
  <si>
    <t>2980 111 ST</t>
  </si>
  <si>
    <t>05-012-0010</t>
  </si>
  <si>
    <t>KEPKA/JANICE</t>
  </si>
  <si>
    <t>222 BUCKINGHAM LANE</t>
  </si>
  <si>
    <t>NENE</t>
  </si>
  <si>
    <t>12</t>
  </si>
  <si>
    <t>SENE</t>
  </si>
  <si>
    <t>NWNE</t>
  </si>
  <si>
    <t>SWNE</t>
  </si>
  <si>
    <t>SENW</t>
  </si>
  <si>
    <t>05-012-0020</t>
  </si>
  <si>
    <t>KOTTKE/LEROY &amp; BONNIE</t>
  </si>
  <si>
    <t>404 WESTMINSTER SW PO BOX 381</t>
  </si>
  <si>
    <t>NESW</t>
  </si>
  <si>
    <t>05-012-0040</t>
  </si>
  <si>
    <t>KRUEGER/TRAVIS &amp; SARA</t>
  </si>
  <si>
    <t>312 HAARFAGER AVE N</t>
  </si>
  <si>
    <t>05-012-0041</t>
  </si>
  <si>
    <t>KOTTKE/LEROY</t>
  </si>
  <si>
    <t>05-012-0050</t>
  </si>
  <si>
    <t>38</t>
  </si>
  <si>
    <t>130070100</t>
  </si>
  <si>
    <t>GUNDERMANN/STEVEN  E &amp; TRACY L</t>
  </si>
  <si>
    <t>2962 161ST ST</t>
  </si>
  <si>
    <t>NWSW</t>
  </si>
  <si>
    <t>7</t>
  </si>
  <si>
    <t>NWNW</t>
  </si>
  <si>
    <t>SWNW</t>
  </si>
  <si>
    <t>130070301</t>
  </si>
  <si>
    <t>GUNDERMANN/BRUCE L &amp; KARLA</t>
  </si>
  <si>
    <t>33453 330TH AVE</t>
  </si>
  <si>
    <t>130070400</t>
  </si>
  <si>
    <t>CHRISTENSEN/CORY J</t>
  </si>
  <si>
    <t>532 ROWENA CURVE</t>
  </si>
  <si>
    <t>111TH ST</t>
  </si>
  <si>
    <t>300TH AVE</t>
  </si>
  <si>
    <t>TOTAL WATERSHED ACRES:</t>
  </si>
  <si>
    <t>WESTBROOK MN 56183-9452</t>
  </si>
  <si>
    <t>WESTBROOK MN 56183</t>
  </si>
  <si>
    <t>MADISON WI 53714</t>
  </si>
  <si>
    <t>CANBY MN 56220</t>
  </si>
  <si>
    <t>WATERTOWN MN 55388-0381</t>
  </si>
  <si>
    <t>ELKO NEW MARKET MN 55054</t>
  </si>
  <si>
    <t>ROSE HILL TWP RDS</t>
  </si>
  <si>
    <t>DES MOINES RIVER TWP RDS</t>
  </si>
  <si>
    <t>PO BOX 381</t>
  </si>
  <si>
    <t xml:space="preserve">C/O ANNALIE PLAETZ 2991 121ST ST </t>
  </si>
  <si>
    <t>C/O MARK SCHOBORG 34499 350TH 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</si>
</sst>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$#,##0.00"/>
    <numFmt numFmtId="165" formatCode="#,##0.0000"/>
    <numFmt numFmtId="166" formatCode="#,##0.0000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FCE4D6"/>
        <bgColor indexed="64"/>
      </patternFill>
    </fill>
    <fill>
      <patternFill patternType="solid">
        <fgColor rgb="FFEA989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BE4F1"/>
        <bgColor indexed="64"/>
      </patternFill>
    </fill>
    <fill>
      <patternFill patternType="solid">
        <fgColor rgb="FFBBF1ED"/>
        <bgColor indexed="64"/>
      </patternFill>
    </fill>
    <fill>
      <patternFill patternType="solid">
        <fgColor rgb="FFCFBDEF"/>
        <bgColor indexed="64"/>
      </patternFill>
    </fill>
    <fill>
      <patternFill patternType="solid">
        <fgColor rgb="FFEDBDEF"/>
        <bgColor indexed="64"/>
      </patternFill>
    </fill>
  </fills>
  <borders count="2">
    <border>
      <left/>
      <right/>
      <top/>
      <bottom/>
      <diagonal/>
    </border>
    <border>
      <left/>
      <right/>
      <top style="double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4" fontId="1" fillId="2" borderId="0" xfId="0" applyNumberFormat="1" applyFont="1" applyFill="1" applyAlignment="1">
      <alignment horizontal="center"/>
    </xf>
    <xf numFmtId="4" fontId="1" fillId="3" borderId="0" xfId="0" applyNumberFormat="1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4" fontId="1" fillId="4" borderId="0" xfId="0" applyNumberFormat="1" applyFont="1" applyFill="1" applyAlignment="1">
      <alignment horizontal="center"/>
    </xf>
    <xf numFmtId="4" fontId="1" fillId="5" borderId="0" xfId="0" applyNumberFormat="1" applyFont="1" applyFill="1" applyAlignment="1">
      <alignment horizontal="center"/>
    </xf>
    <xf numFmtId="4" fontId="1" fillId="6" borderId="0" xfId="0" applyNumberFormat="1" applyFont="1" applyFill="1" applyAlignment="1">
      <alignment horizontal="center"/>
    </xf>
    <xf numFmtId="4" fontId="1" fillId="7" borderId="0" xfId="0" applyNumberFormat="1" applyFont="1" applyFill="1" applyAlignment="1">
      <alignment horizontal="center"/>
    </xf>
    <xf numFmtId="4" fontId="1" fillId="8" borderId="0" xfId="0" applyNumberFormat="1" applyFont="1" applyFill="1" applyAlignment="1">
      <alignment horizontal="center"/>
    </xf>
    <xf numFmtId="165" fontId="1" fillId="0" borderId="0" xfId="0" applyNumberFormat="1" applyFont="1" applyAlignment="1">
      <alignment horizontal="center"/>
    </xf>
    <xf numFmtId="4" fontId="1" fillId="9" borderId="0" xfId="0" applyNumberFormat="1" applyFont="1" applyFill="1" applyAlignment="1">
      <alignment horizontal="center"/>
    </xf>
    <xf numFmtId="4" fontId="1" fillId="10" borderId="0" xfId="0" applyNumberFormat="1" applyFont="1" applyFill="1" applyAlignment="1">
      <alignment horizontal="center"/>
    </xf>
    <xf numFmtId="4" fontId="1" fillId="11" borderId="0" xfId="0" applyNumberFormat="1" applyFont="1" applyFill="1" applyAlignment="1">
      <alignment horizontal="center"/>
    </xf>
    <xf numFmtId="4" fontId="1" fillId="12" borderId="0" xfId="0" applyNumberFormat="1" applyFont="1" applyFill="1" applyAlignment="1">
      <alignment horizontal="center"/>
    </xf>
    <xf numFmtId="0" fontId="2" fillId="0" borderId="0" xfId="0" applyFont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2" fillId="4" borderId="0" xfId="0" applyFont="1" applyFill="1" applyAlignment="1">
      <alignment horizontal="center" wrapText="1"/>
    </xf>
    <xf numFmtId="0" fontId="2" fillId="5" borderId="0" xfId="0" applyFont="1" applyFill="1" applyAlignment="1">
      <alignment horizontal="center" wrapText="1"/>
    </xf>
    <xf numFmtId="0" fontId="2" fillId="6" borderId="0" xfId="0" applyFont="1" applyFill="1" applyAlignment="1">
      <alignment horizontal="center" wrapText="1"/>
    </xf>
    <xf numFmtId="0" fontId="2" fillId="7" borderId="0" xfId="0" applyFont="1" applyFill="1" applyAlignment="1">
      <alignment horizontal="center" wrapText="1"/>
    </xf>
    <xf numFmtId="0" fontId="2" fillId="8" borderId="0" xfId="0" applyFont="1" applyFill="1" applyAlignment="1">
      <alignment horizontal="center" wrapText="1"/>
    </xf>
    <xf numFmtId="0" fontId="2" fillId="9" borderId="0" xfId="0" applyFont="1" applyFill="1" applyAlignment="1">
      <alignment horizontal="center" wrapText="1"/>
    </xf>
    <xf numFmtId="0" fontId="2" fillId="10" borderId="0" xfId="0" applyFont="1" applyFill="1" applyAlignment="1">
      <alignment horizontal="center" wrapText="1"/>
    </xf>
    <xf numFmtId="0" fontId="2" fillId="11" borderId="0" xfId="0" applyFont="1" applyFill="1" applyAlignment="1">
      <alignment horizontal="center" wrapText="1"/>
    </xf>
    <xf numFmtId="0" fontId="2" fillId="12" borderId="0" xfId="0" applyFont="1" applyFill="1" applyAlignment="1">
      <alignment horizontal="center" wrapText="1"/>
    </xf>
    <xf numFmtId="4" fontId="1" fillId="0" borderId="1" xfId="0" applyNumberFormat="1" applyFont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4" fontId="1" fillId="4" borderId="1" xfId="0" applyNumberFormat="1" applyFont="1" applyFill="1" applyBorder="1" applyAlignment="1">
      <alignment horizontal="center"/>
    </xf>
    <xf numFmtId="4" fontId="1" fillId="5" borderId="1" xfId="0" applyNumberFormat="1" applyFont="1" applyFill="1" applyBorder="1" applyAlignment="1">
      <alignment horizontal="center"/>
    </xf>
    <xf numFmtId="4" fontId="1" fillId="6" borderId="1" xfId="0" applyNumberFormat="1" applyFont="1" applyFill="1" applyBorder="1" applyAlignment="1">
      <alignment horizontal="center"/>
    </xf>
    <xf numFmtId="4" fontId="1" fillId="7" borderId="1" xfId="0" applyNumberFormat="1" applyFont="1" applyFill="1" applyBorder="1" applyAlignment="1">
      <alignment horizontal="center"/>
    </xf>
    <xf numFmtId="4" fontId="1" fillId="8" borderId="1" xfId="0" applyNumberFormat="1" applyFont="1" applyFill="1" applyBorder="1" applyAlignment="1">
      <alignment horizontal="center"/>
    </xf>
    <xf numFmtId="4" fontId="1" fillId="9" borderId="1" xfId="0" applyNumberFormat="1" applyFont="1" applyFill="1" applyBorder="1" applyAlignment="1">
      <alignment horizontal="center"/>
    </xf>
    <xf numFmtId="4" fontId="1" fillId="10" borderId="1" xfId="0" applyNumberFormat="1" applyFont="1" applyFill="1" applyBorder="1" applyAlignment="1">
      <alignment horizontal="center"/>
    </xf>
    <xf numFmtId="4" fontId="1" fillId="11" borderId="1" xfId="0" applyNumberFormat="1" applyFont="1" applyFill="1" applyBorder="1" applyAlignment="1">
      <alignment horizontal="center"/>
    </xf>
    <xf numFmtId="4" fontId="1" fillId="12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6" fontId="1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b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47"/>
  <sheetViews>
    <sheetView tabSelected="1" workbookViewId="0">
      <pane xSplit="2" ySplit="2" topLeftCell="AJ26" activePane="bottomRight" state="frozen"/>
      <selection pane="topRight" activeCell="C1" sqref="C1"/>
      <selection pane="bottomLeft" activeCell="A3" sqref="A3"/>
      <selection pane="bottomRight" activeCell="AM33" sqref="AM33"/>
    </sheetView>
  </sheetViews>
  <sheetFormatPr defaultRowHeight="15" x14ac:dyDescent="0.25"/>
  <cols>
    <col min="1" max="1" width="14.7109375" style="1" customWidth="1"/>
    <col min="2" max="2" width="35.7109375" style="1" customWidth="1"/>
    <col min="3" max="3" width="30.7109375" style="1" customWidth="1"/>
    <col min="4" max="4" width="25.7109375" style="1" customWidth="1"/>
    <col min="5" max="5" width="20.7109375" style="1" customWidth="1"/>
    <col min="6" max="8" width="9.7109375" style="1" customWidth="1"/>
    <col min="9" max="12" width="17.7109375" style="2" customWidth="1"/>
    <col min="13" max="13" width="20.7109375" style="3" customWidth="1"/>
    <col min="14" max="14" width="13.7109375" style="4" customWidth="1"/>
    <col min="15" max="15" width="13.7109375" style="5" customWidth="1"/>
    <col min="16" max="16" width="13.7109375" style="6" customWidth="1"/>
    <col min="17" max="17" width="13.7109375" style="5" customWidth="1"/>
    <col min="18" max="18" width="13.7109375" style="7" customWidth="1"/>
    <col min="19" max="19" width="13.7109375" style="5" customWidth="1"/>
    <col min="20" max="20" width="13.7109375" style="8" customWidth="1"/>
    <col min="21" max="21" width="13.7109375" style="5" customWidth="1"/>
    <col min="22" max="22" width="17.7109375" style="2" customWidth="1"/>
    <col min="23" max="23" width="17.7109375" style="5" customWidth="1"/>
    <col min="24" max="24" width="17.7109375" style="2" customWidth="1"/>
    <col min="25" max="25" width="17.7109375" style="5" customWidth="1"/>
    <col min="26" max="26" width="17.7109375" style="9" customWidth="1"/>
    <col min="27" max="27" width="17.7109375" style="5" customWidth="1"/>
    <col min="28" max="28" width="17.7109375" style="10" customWidth="1"/>
    <col min="29" max="29" width="17.7109375" style="5" customWidth="1"/>
    <col min="30" max="31" width="17.7109375" style="2" customWidth="1"/>
    <col min="32" max="32" width="17.7109375" style="5" customWidth="1"/>
    <col min="33" max="33" width="17.7109375" style="9" customWidth="1"/>
    <col min="34" max="34" width="17.7109375" style="5" customWidth="1"/>
    <col min="35" max="35" width="19.7109375" style="2" customWidth="1"/>
    <col min="36" max="36" width="19.7109375" style="5" customWidth="1"/>
    <col min="37" max="37" width="17.7109375" style="3" customWidth="1"/>
    <col min="38" max="38" width="17.7109375" style="5" customWidth="1"/>
    <col min="39" max="39" width="17.7109375" style="3" customWidth="1"/>
    <col min="40" max="40" width="17.7109375" style="5" customWidth="1"/>
    <col min="41" max="41" width="17.7109375" style="2" customWidth="1"/>
    <col min="42" max="42" width="17.7109375" style="5" customWidth="1"/>
    <col min="43" max="44" width="17.7109375" style="2" customWidth="1"/>
    <col min="45" max="45" width="17.7109375" style="5" customWidth="1"/>
    <col min="46" max="46" width="17.7109375" style="11" customWidth="1"/>
    <col min="47" max="47" width="17.7109375" style="5" customWidth="1"/>
    <col min="48" max="48" width="13.7109375" style="12" hidden="1" customWidth="1"/>
    <col min="49" max="49" width="13.7109375" style="5" hidden="1" customWidth="1"/>
    <col min="50" max="50" width="13.7109375" style="13" hidden="1" customWidth="1"/>
    <col min="51" max="51" width="13.7109375" style="5" hidden="1" customWidth="1"/>
    <col min="52" max="52" width="13.7109375" style="14" hidden="1" customWidth="1"/>
    <col min="53" max="53" width="13.7109375" style="5" hidden="1" customWidth="1"/>
    <col min="54" max="54" width="13.7109375" style="15" hidden="1" customWidth="1"/>
    <col min="55" max="55" width="13.7109375" style="5" hidden="1" customWidth="1"/>
    <col min="56" max="56" width="13.7109375" style="2" hidden="1" customWidth="1"/>
    <col min="57" max="57" width="13.7109375" style="5" hidden="1" customWidth="1"/>
  </cols>
  <sheetData>
    <row r="1" spans="1:57" x14ac:dyDescent="0.25">
      <c r="AL1" s="5">
        <v>0</v>
      </c>
      <c r="AN1" s="5">
        <v>0</v>
      </c>
      <c r="AP1" s="5">
        <v>1</v>
      </c>
      <c r="AU1" s="5" t="s">
        <v>0</v>
      </c>
    </row>
    <row r="2" spans="1:57" ht="68.099999999999994" customHeight="1" x14ac:dyDescent="0.25">
      <c r="A2" s="16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6" t="s">
        <v>6</v>
      </c>
      <c r="G2" s="16" t="s">
        <v>7</v>
      </c>
      <c r="H2" s="16" t="s">
        <v>8</v>
      </c>
      <c r="I2" s="16" t="s">
        <v>9</v>
      </c>
      <c r="J2" s="16" t="s">
        <v>10</v>
      </c>
      <c r="K2" s="16" t="s">
        <v>11</v>
      </c>
      <c r="L2" s="16" t="s">
        <v>12</v>
      </c>
      <c r="M2" s="17" t="s">
        <v>13</v>
      </c>
      <c r="N2" s="18" t="s">
        <v>14</v>
      </c>
      <c r="O2" s="16" t="s">
        <v>15</v>
      </c>
      <c r="P2" s="19" t="s">
        <v>16</v>
      </c>
      <c r="Q2" s="16" t="s">
        <v>17</v>
      </c>
      <c r="R2" s="20" t="s">
        <v>18</v>
      </c>
      <c r="S2" s="16" t="s">
        <v>19</v>
      </c>
      <c r="T2" s="21" t="s">
        <v>20</v>
      </c>
      <c r="U2" s="16" t="s">
        <v>21</v>
      </c>
      <c r="V2" s="16" t="s">
        <v>22</v>
      </c>
      <c r="W2" s="16" t="s">
        <v>23</v>
      </c>
      <c r="X2" s="16" t="s">
        <v>24</v>
      </c>
      <c r="Y2" s="16" t="s">
        <v>25</v>
      </c>
      <c r="Z2" s="22" t="s">
        <v>26</v>
      </c>
      <c r="AA2" s="16" t="s">
        <v>27</v>
      </c>
      <c r="AB2" s="23" t="s">
        <v>28</v>
      </c>
      <c r="AC2" s="16" t="s">
        <v>29</v>
      </c>
      <c r="AD2" s="16" t="s">
        <v>30</v>
      </c>
      <c r="AE2" s="16" t="s">
        <v>31</v>
      </c>
      <c r="AF2" s="16" t="s">
        <v>32</v>
      </c>
      <c r="AG2" s="22" t="s">
        <v>33</v>
      </c>
      <c r="AH2" s="16" t="s">
        <v>34</v>
      </c>
      <c r="AI2" s="16" t="s">
        <v>35</v>
      </c>
      <c r="AJ2" s="16" t="s">
        <v>36</v>
      </c>
      <c r="AK2" s="17" t="s">
        <v>37</v>
      </c>
      <c r="AL2" s="16" t="s">
        <v>38</v>
      </c>
      <c r="AM2" s="17" t="s">
        <v>39</v>
      </c>
      <c r="AN2" s="16" t="s">
        <v>40</v>
      </c>
      <c r="AO2" s="16" t="s">
        <v>41</v>
      </c>
      <c r="AP2" s="16" t="s">
        <v>42</v>
      </c>
      <c r="AQ2" s="16" t="s">
        <v>43</v>
      </c>
      <c r="AR2" s="16" t="s">
        <v>44</v>
      </c>
      <c r="AS2" s="16" t="s">
        <v>45</v>
      </c>
      <c r="AT2" s="16" t="s">
        <v>46</v>
      </c>
      <c r="AU2" s="16" t="s">
        <v>47</v>
      </c>
      <c r="AV2" s="24" t="s">
        <v>48</v>
      </c>
      <c r="AW2" s="16" t="s">
        <v>49</v>
      </c>
      <c r="AX2" s="25" t="s">
        <v>50</v>
      </c>
      <c r="AY2" s="16" t="s">
        <v>51</v>
      </c>
      <c r="AZ2" s="26" t="s">
        <v>52</v>
      </c>
      <c r="BA2" s="16" t="s">
        <v>53</v>
      </c>
      <c r="BB2" s="27" t="s">
        <v>54</v>
      </c>
      <c r="BC2" s="16" t="s">
        <v>55</v>
      </c>
      <c r="BD2" s="16" t="s">
        <v>56</v>
      </c>
      <c r="BE2" s="16" t="s">
        <v>57</v>
      </c>
    </row>
    <row r="3" spans="1:57" x14ac:dyDescent="0.25">
      <c r="A3" s="1" t="s">
        <v>58</v>
      </c>
      <c r="B3" s="1" t="s">
        <v>59</v>
      </c>
      <c r="C3" s="1" t="s">
        <v>60</v>
      </c>
      <c r="D3" s="1" t="s">
        <v>107</v>
      </c>
      <c r="E3" s="1" t="s">
        <v>61</v>
      </c>
      <c r="F3" s="1" t="s">
        <v>62</v>
      </c>
      <c r="G3" s="1" t="s">
        <v>63</v>
      </c>
      <c r="H3" s="1" t="s">
        <v>64</v>
      </c>
      <c r="I3" s="2">
        <v>146.65</v>
      </c>
      <c r="J3" s="2">
        <v>37.03</v>
      </c>
      <c r="K3" s="2">
        <f t="shared" ref="K3:K43" si="0">SUM(N3,P3,R3,T3,V3,X3,Z3,AB3,AE3,AG3,AI3,AV3,AX3,AZ3,BB3,BD3)</f>
        <v>21.840000000000003</v>
      </c>
      <c r="L3" s="2">
        <f t="shared" ref="L3:L43" si="1">SUM(M3,AD3,AK3,AM3,AO3,AQ3,AR3)</f>
        <v>0</v>
      </c>
      <c r="P3" s="6">
        <v>1.68</v>
      </c>
      <c r="Q3" s="5">
        <v>4638.0074999999997</v>
      </c>
      <c r="R3" s="7">
        <v>15.9</v>
      </c>
      <c r="S3" s="5">
        <v>25860.25</v>
      </c>
      <c r="T3" s="8">
        <v>4.26</v>
      </c>
      <c r="U3" s="5">
        <v>2437.7849999999999</v>
      </c>
      <c r="AL3" s="5" t="str">
        <f t="shared" ref="AL3:AL38" si="2">IF(AK3&gt;0,AK3*$AL$1,"")</f>
        <v/>
      </c>
      <c r="AN3" s="5" t="str">
        <f t="shared" ref="AN3:AN38" si="3">IF(AM3&gt;0,AM3*$AN$1,"")</f>
        <v/>
      </c>
      <c r="AP3" s="5" t="str">
        <f t="shared" ref="AP3:AP38" si="4">IF(AO3&gt;0,AO3*$AP$1,"")</f>
        <v/>
      </c>
      <c r="AS3" s="5">
        <f t="shared" ref="AS3" si="5">SUM(O3,Q3,S3,U3,W3,Y3,AA3,AC3,AF3,AH3,AJ3,AW3,AY3,BA3,BC3,BE3)</f>
        <v>32936.042499999996</v>
      </c>
      <c r="AT3" s="11">
        <f t="shared" ref="AT3:AT43" si="6">(AS3/$AS$44)*100</f>
        <v>5.4660451715141622</v>
      </c>
      <c r="AU3" s="5">
        <f t="shared" ref="AU3" si="7">(AT3/100)*$AU$1</f>
        <v>5466.0451715141626</v>
      </c>
    </row>
    <row r="4" spans="1:57" x14ac:dyDescent="0.25">
      <c r="A4" s="1" t="s">
        <v>58</v>
      </c>
      <c r="B4" s="1" t="s">
        <v>59</v>
      </c>
      <c r="C4" s="1" t="s">
        <v>60</v>
      </c>
      <c r="D4" s="1" t="s">
        <v>107</v>
      </c>
      <c r="E4" s="1" t="s">
        <v>65</v>
      </c>
      <c r="F4" s="1" t="s">
        <v>62</v>
      </c>
      <c r="G4" s="1" t="s">
        <v>63</v>
      </c>
      <c r="H4" s="1" t="s">
        <v>64</v>
      </c>
      <c r="I4" s="2">
        <v>146.65</v>
      </c>
      <c r="J4" s="2">
        <v>39.93</v>
      </c>
      <c r="K4" s="2">
        <f t="shared" si="0"/>
        <v>3.8000000000000003</v>
      </c>
      <c r="L4" s="2">
        <f t="shared" si="1"/>
        <v>0</v>
      </c>
      <c r="R4" s="7">
        <v>1.33</v>
      </c>
      <c r="S4" s="5">
        <v>1812.125</v>
      </c>
      <c r="T4" s="8">
        <v>2.4700000000000002</v>
      </c>
      <c r="U4" s="5">
        <v>1009.6125</v>
      </c>
      <c r="AL4" s="5" t="str">
        <f t="shared" si="2"/>
        <v/>
      </c>
      <c r="AN4" s="5" t="str">
        <f t="shared" si="3"/>
        <v/>
      </c>
      <c r="AP4" s="5" t="str">
        <f t="shared" si="4"/>
        <v/>
      </c>
      <c r="AS4" s="5">
        <f t="shared" ref="AS4:AS43" si="8">SUM(O4,Q4,S4,U4,W4,Y4,AA4,AC4,AF4,AH4,AJ4,AW4,AY4,BA4,BC4,BE4)</f>
        <v>2821.7375000000002</v>
      </c>
      <c r="AT4" s="11">
        <f t="shared" si="6"/>
        <v>0.46829380418595978</v>
      </c>
      <c r="AU4" s="5">
        <f t="shared" ref="AU4:AU43" si="9">(AT4/100)*$AU$1</f>
        <v>468.29380418595974</v>
      </c>
    </row>
    <row r="5" spans="1:57" x14ac:dyDescent="0.25">
      <c r="A5" s="1" t="s">
        <v>58</v>
      </c>
      <c r="B5" s="1" t="s">
        <v>59</v>
      </c>
      <c r="C5" s="1" t="s">
        <v>60</v>
      </c>
      <c r="D5" s="1" t="s">
        <v>107</v>
      </c>
      <c r="E5" s="1" t="s">
        <v>66</v>
      </c>
      <c r="F5" s="1" t="s">
        <v>62</v>
      </c>
      <c r="G5" s="1" t="s">
        <v>63</v>
      </c>
      <c r="H5" s="1" t="s">
        <v>64</v>
      </c>
      <c r="I5" s="2">
        <v>146.65</v>
      </c>
      <c r="J5" s="2">
        <v>25.1</v>
      </c>
      <c r="K5" s="2">
        <f t="shared" si="0"/>
        <v>17.61</v>
      </c>
      <c r="L5" s="2">
        <f t="shared" si="1"/>
        <v>0</v>
      </c>
      <c r="P5" s="6">
        <v>5.0599999999999996</v>
      </c>
      <c r="Q5" s="5">
        <v>12147.1625</v>
      </c>
      <c r="R5" s="7">
        <v>12.55</v>
      </c>
      <c r="S5" s="5">
        <v>17099.375</v>
      </c>
      <c r="AL5" s="5" t="str">
        <f t="shared" si="2"/>
        <v/>
      </c>
      <c r="AN5" s="5" t="str">
        <f t="shared" si="3"/>
        <v/>
      </c>
      <c r="AP5" s="5" t="str">
        <f t="shared" si="4"/>
        <v/>
      </c>
      <c r="AS5" s="5">
        <f t="shared" si="8"/>
        <v>29246.537499999999</v>
      </c>
      <c r="AT5" s="11">
        <f t="shared" si="6"/>
        <v>4.8537372116089212</v>
      </c>
      <c r="AU5" s="5">
        <f t="shared" si="9"/>
        <v>4853.7372116089209</v>
      </c>
    </row>
    <row r="6" spans="1:57" x14ac:dyDescent="0.25">
      <c r="A6" s="1" t="s">
        <v>58</v>
      </c>
      <c r="B6" s="1" t="s">
        <v>59</v>
      </c>
      <c r="C6" s="1" t="s">
        <v>60</v>
      </c>
      <c r="D6" s="1" t="s">
        <v>107</v>
      </c>
      <c r="E6" s="1" t="s">
        <v>67</v>
      </c>
      <c r="F6" s="1" t="s">
        <v>62</v>
      </c>
      <c r="G6" s="1" t="s">
        <v>63</v>
      </c>
      <c r="H6" s="1" t="s">
        <v>64</v>
      </c>
      <c r="I6" s="2">
        <v>146.65</v>
      </c>
      <c r="J6" s="2">
        <v>38.479999999999997</v>
      </c>
      <c r="K6" s="2">
        <f t="shared" si="0"/>
        <v>1.6099999999999999</v>
      </c>
      <c r="L6" s="2">
        <f t="shared" si="1"/>
        <v>0</v>
      </c>
      <c r="R6" s="7">
        <v>0.69</v>
      </c>
      <c r="S6" s="5">
        <v>940.12499999999989</v>
      </c>
      <c r="T6" s="8">
        <v>0.92</v>
      </c>
      <c r="U6" s="5">
        <v>376.05</v>
      </c>
      <c r="AL6" s="5" t="str">
        <f t="shared" si="2"/>
        <v/>
      </c>
      <c r="AN6" s="5" t="str">
        <f t="shared" si="3"/>
        <v/>
      </c>
      <c r="AP6" s="5" t="str">
        <f t="shared" si="4"/>
        <v/>
      </c>
      <c r="AS6" s="5">
        <f t="shared" si="8"/>
        <v>1316.175</v>
      </c>
      <c r="AT6" s="11">
        <f t="shared" si="6"/>
        <v>0.21843158611474506</v>
      </c>
      <c r="AU6" s="5">
        <f t="shared" si="9"/>
        <v>218.43158611474507</v>
      </c>
    </row>
    <row r="7" spans="1:57" x14ac:dyDescent="0.25">
      <c r="A7" s="1" t="s">
        <v>68</v>
      </c>
      <c r="B7" s="1" t="s">
        <v>69</v>
      </c>
      <c r="C7" s="1" t="s">
        <v>70</v>
      </c>
      <c r="D7" s="1" t="s">
        <v>108</v>
      </c>
      <c r="E7" s="1" t="s">
        <v>61</v>
      </c>
      <c r="F7" s="1" t="s">
        <v>62</v>
      </c>
      <c r="G7" s="1" t="s">
        <v>63</v>
      </c>
      <c r="H7" s="1" t="s">
        <v>64</v>
      </c>
      <c r="I7" s="2">
        <v>13.35</v>
      </c>
      <c r="J7" s="2">
        <v>1.82</v>
      </c>
      <c r="K7" s="2">
        <f t="shared" si="0"/>
        <v>1.8199999999999998</v>
      </c>
      <c r="L7" s="2">
        <f t="shared" si="1"/>
        <v>0</v>
      </c>
      <c r="P7" s="6">
        <v>0.75</v>
      </c>
      <c r="Q7" s="5">
        <v>2270.99125</v>
      </c>
      <c r="R7" s="7">
        <v>0.22</v>
      </c>
      <c r="S7" s="5">
        <v>370.6</v>
      </c>
      <c r="AB7" s="10">
        <v>0.85</v>
      </c>
      <c r="AC7" s="5">
        <v>150.69374999999999</v>
      </c>
      <c r="AL7" s="5" t="str">
        <f t="shared" si="2"/>
        <v/>
      </c>
      <c r="AN7" s="5" t="str">
        <f t="shared" si="3"/>
        <v/>
      </c>
      <c r="AP7" s="5" t="str">
        <f t="shared" si="4"/>
        <v/>
      </c>
      <c r="AS7" s="5">
        <f t="shared" si="8"/>
        <v>2792.2849999999999</v>
      </c>
      <c r="AT7" s="43">
        <f t="shared" si="6"/>
        <v>0.46340588556568163</v>
      </c>
      <c r="AU7" s="5">
        <f t="shared" si="9"/>
        <v>463.40588556568161</v>
      </c>
    </row>
    <row r="8" spans="1:57" x14ac:dyDescent="0.25">
      <c r="A8" s="1" t="s">
        <v>68</v>
      </c>
      <c r="B8" s="1" t="s">
        <v>69</v>
      </c>
      <c r="C8" s="1" t="s">
        <v>70</v>
      </c>
      <c r="D8" s="1" t="s">
        <v>108</v>
      </c>
      <c r="E8" s="1" t="s">
        <v>66</v>
      </c>
      <c r="F8" s="1" t="s">
        <v>62</v>
      </c>
      <c r="G8" s="1" t="s">
        <v>63</v>
      </c>
      <c r="H8" s="1" t="s">
        <v>64</v>
      </c>
      <c r="I8" s="2">
        <v>13.35</v>
      </c>
      <c r="J8" s="2">
        <v>11.53</v>
      </c>
      <c r="K8" s="2">
        <f t="shared" si="0"/>
        <v>11.530000000000001</v>
      </c>
      <c r="L8" s="2">
        <f t="shared" si="1"/>
        <v>0</v>
      </c>
      <c r="P8" s="6">
        <v>5.73</v>
      </c>
      <c r="Q8" s="5">
        <v>14705.73466</v>
      </c>
      <c r="R8" s="7">
        <v>9.0000000000000011E-2</v>
      </c>
      <c r="S8" s="5">
        <v>122.625</v>
      </c>
      <c r="Z8" s="9">
        <v>2.57</v>
      </c>
      <c r="AA8" s="5">
        <v>464.72250000000003</v>
      </c>
      <c r="AB8" s="10">
        <v>3.14</v>
      </c>
      <c r="AC8" s="5">
        <v>532.86249999999995</v>
      </c>
      <c r="AL8" s="5" t="str">
        <f t="shared" si="2"/>
        <v/>
      </c>
      <c r="AN8" s="5" t="str">
        <f t="shared" si="3"/>
        <v/>
      </c>
      <c r="AP8" s="5" t="str">
        <f t="shared" si="4"/>
        <v/>
      </c>
      <c r="AS8" s="5">
        <f t="shared" si="8"/>
        <v>15825.944659999999</v>
      </c>
      <c r="AT8" s="43">
        <f t="shared" si="6"/>
        <v>2.6264639533861227</v>
      </c>
      <c r="AU8" s="5">
        <f t="shared" si="9"/>
        <v>2626.4639533861227</v>
      </c>
    </row>
    <row r="9" spans="1:57" x14ac:dyDescent="0.25">
      <c r="A9" s="1" t="s">
        <v>71</v>
      </c>
      <c r="B9" s="1" t="s">
        <v>72</v>
      </c>
      <c r="C9" s="1" t="s">
        <v>73</v>
      </c>
      <c r="D9" s="1" t="s">
        <v>109</v>
      </c>
      <c r="E9" s="1" t="s">
        <v>61</v>
      </c>
      <c r="F9" s="1" t="s">
        <v>62</v>
      </c>
      <c r="G9" s="1" t="s">
        <v>63</v>
      </c>
      <c r="H9" s="1" t="s">
        <v>64</v>
      </c>
      <c r="I9" s="2">
        <v>219</v>
      </c>
      <c r="J9" s="2">
        <v>0.69</v>
      </c>
      <c r="K9" s="2">
        <f t="shared" si="0"/>
        <v>0.56999999999999995</v>
      </c>
      <c r="L9" s="2">
        <f t="shared" si="1"/>
        <v>0</v>
      </c>
      <c r="P9" s="6">
        <v>0.16</v>
      </c>
      <c r="Q9" s="5">
        <v>537.74</v>
      </c>
      <c r="R9" s="7">
        <v>0.31</v>
      </c>
      <c r="S9" s="5">
        <v>591.32500000000005</v>
      </c>
      <c r="T9" s="8">
        <v>0.1</v>
      </c>
      <c r="U9" s="5">
        <v>57.225000000000001</v>
      </c>
      <c r="AL9" s="5" t="str">
        <f t="shared" si="2"/>
        <v/>
      </c>
      <c r="AN9" s="5" t="str">
        <f t="shared" si="3"/>
        <v/>
      </c>
      <c r="AP9" s="5" t="str">
        <f t="shared" si="4"/>
        <v/>
      </c>
      <c r="AS9" s="5">
        <f t="shared" si="8"/>
        <v>1186.29</v>
      </c>
      <c r="AT9" s="11">
        <f t="shared" si="6"/>
        <v>0.1968759521279928</v>
      </c>
      <c r="AU9" s="5">
        <f t="shared" si="9"/>
        <v>196.8759521279928</v>
      </c>
    </row>
    <row r="10" spans="1:57" x14ac:dyDescent="0.25">
      <c r="A10" s="1" t="s">
        <v>71</v>
      </c>
      <c r="B10" s="1" t="s">
        <v>72</v>
      </c>
      <c r="C10" s="1" t="s">
        <v>73</v>
      </c>
      <c r="D10" s="1" t="s">
        <v>109</v>
      </c>
      <c r="E10" s="1" t="s">
        <v>66</v>
      </c>
      <c r="F10" s="1" t="s">
        <v>62</v>
      </c>
      <c r="G10" s="1" t="s">
        <v>63</v>
      </c>
      <c r="H10" s="1" t="s">
        <v>64</v>
      </c>
      <c r="I10" s="2">
        <v>219</v>
      </c>
      <c r="J10" s="2">
        <v>1.57</v>
      </c>
      <c r="K10" s="2">
        <f t="shared" si="0"/>
        <v>1.2600000000000002</v>
      </c>
      <c r="L10" s="2">
        <f t="shared" si="1"/>
        <v>0</v>
      </c>
      <c r="P10" s="6">
        <v>0.6</v>
      </c>
      <c r="Q10" s="5">
        <v>1613.22</v>
      </c>
      <c r="R10" s="7">
        <v>0.58000000000000007</v>
      </c>
      <c r="S10" s="5">
        <v>790.25</v>
      </c>
      <c r="Z10" s="9">
        <v>0.08</v>
      </c>
      <c r="AA10" s="5">
        <v>17.684999999999999</v>
      </c>
      <c r="AL10" s="5" t="str">
        <f t="shared" si="2"/>
        <v/>
      </c>
      <c r="AN10" s="5" t="str">
        <f t="shared" si="3"/>
        <v/>
      </c>
      <c r="AP10" s="5" t="str">
        <f t="shared" si="4"/>
        <v/>
      </c>
      <c r="AS10" s="5">
        <f t="shared" si="8"/>
        <v>2421.1550000000002</v>
      </c>
      <c r="AT10" s="11">
        <f t="shared" si="6"/>
        <v>0.40181338110786607</v>
      </c>
      <c r="AU10" s="5">
        <f t="shared" si="9"/>
        <v>401.81338110786612</v>
      </c>
    </row>
    <row r="11" spans="1:57" x14ac:dyDescent="0.25">
      <c r="A11" s="1" t="s">
        <v>71</v>
      </c>
      <c r="B11" s="1" t="s">
        <v>72</v>
      </c>
      <c r="C11" s="1" t="s">
        <v>73</v>
      </c>
      <c r="D11" s="1" t="s">
        <v>109</v>
      </c>
      <c r="E11" s="1" t="s">
        <v>74</v>
      </c>
      <c r="F11" s="1" t="s">
        <v>75</v>
      </c>
      <c r="G11" s="1" t="s">
        <v>63</v>
      </c>
      <c r="H11" s="1" t="s">
        <v>64</v>
      </c>
      <c r="I11" s="2">
        <v>219</v>
      </c>
      <c r="J11" s="2">
        <v>37.799999999999997</v>
      </c>
      <c r="K11" s="2">
        <f t="shared" si="0"/>
        <v>25.44</v>
      </c>
      <c r="L11" s="2">
        <f t="shared" si="1"/>
        <v>10.86</v>
      </c>
      <c r="M11" s="3">
        <v>10.86</v>
      </c>
      <c r="P11" s="6">
        <v>19.13</v>
      </c>
      <c r="Q11" s="5">
        <v>50475.541249999987</v>
      </c>
      <c r="R11" s="7">
        <v>6.26</v>
      </c>
      <c r="S11" s="5">
        <v>9314.0499999999993</v>
      </c>
      <c r="T11" s="8">
        <v>0.05</v>
      </c>
      <c r="U11" s="5">
        <v>26.977499999999999</v>
      </c>
      <c r="AL11" s="5" t="str">
        <f t="shared" si="2"/>
        <v/>
      </c>
      <c r="AN11" s="5" t="str">
        <f t="shared" si="3"/>
        <v/>
      </c>
      <c r="AP11" s="5" t="str">
        <f t="shared" si="4"/>
        <v/>
      </c>
      <c r="AS11" s="5">
        <f t="shared" si="8"/>
        <v>59816.568749999984</v>
      </c>
      <c r="AT11" s="11">
        <f t="shared" si="6"/>
        <v>9.9271206245401942</v>
      </c>
      <c r="AU11" s="5">
        <f t="shared" si="9"/>
        <v>9927.1206245401936</v>
      </c>
    </row>
    <row r="12" spans="1:57" x14ac:dyDescent="0.25">
      <c r="A12" s="1" t="s">
        <v>71</v>
      </c>
      <c r="B12" s="1" t="s">
        <v>72</v>
      </c>
      <c r="C12" s="1" t="s">
        <v>73</v>
      </c>
      <c r="D12" s="1" t="s">
        <v>109</v>
      </c>
      <c r="E12" s="1" t="s">
        <v>76</v>
      </c>
      <c r="F12" s="1" t="s">
        <v>75</v>
      </c>
      <c r="G12" s="1" t="s">
        <v>63</v>
      </c>
      <c r="H12" s="1" t="s">
        <v>64</v>
      </c>
      <c r="I12" s="2">
        <v>219</v>
      </c>
      <c r="J12" s="2">
        <v>37.869999999999997</v>
      </c>
      <c r="K12" s="2">
        <f t="shared" si="0"/>
        <v>36.47</v>
      </c>
      <c r="L12" s="2">
        <f t="shared" si="1"/>
        <v>1.38</v>
      </c>
      <c r="M12" s="3">
        <v>1.38</v>
      </c>
      <c r="N12" s="4">
        <v>0.8</v>
      </c>
      <c r="O12" s="5">
        <v>2508</v>
      </c>
      <c r="P12" s="6">
        <v>23.73</v>
      </c>
      <c r="Q12" s="5">
        <v>58647.268750000003</v>
      </c>
      <c r="R12" s="7">
        <v>9.879999999999999</v>
      </c>
      <c r="S12" s="5">
        <v>15428.95</v>
      </c>
      <c r="T12" s="8">
        <v>2.06</v>
      </c>
      <c r="U12" s="5">
        <v>992.44500000000016</v>
      </c>
      <c r="AL12" s="5" t="str">
        <f t="shared" si="2"/>
        <v/>
      </c>
      <c r="AN12" s="5" t="str">
        <f t="shared" si="3"/>
        <v/>
      </c>
      <c r="AP12" s="5" t="str">
        <f t="shared" si="4"/>
        <v/>
      </c>
      <c r="AS12" s="5">
        <f t="shared" si="8"/>
        <v>77576.663750000007</v>
      </c>
      <c r="AT12" s="11">
        <f t="shared" si="6"/>
        <v>12.874574967920491</v>
      </c>
      <c r="AU12" s="5">
        <f t="shared" si="9"/>
        <v>12874.574967920491</v>
      </c>
    </row>
    <row r="13" spans="1:57" x14ac:dyDescent="0.25">
      <c r="A13" s="1" t="s">
        <v>71</v>
      </c>
      <c r="B13" s="1" t="s">
        <v>72</v>
      </c>
      <c r="C13" s="1" t="s">
        <v>73</v>
      </c>
      <c r="D13" s="1" t="s">
        <v>109</v>
      </c>
      <c r="E13" s="1" t="s">
        <v>77</v>
      </c>
      <c r="F13" s="1" t="s">
        <v>75</v>
      </c>
      <c r="G13" s="1" t="s">
        <v>63</v>
      </c>
      <c r="H13" s="1" t="s">
        <v>64</v>
      </c>
      <c r="I13" s="2">
        <v>219</v>
      </c>
      <c r="J13" s="2">
        <v>39.31</v>
      </c>
      <c r="K13" s="2">
        <f t="shared" si="0"/>
        <v>17.54</v>
      </c>
      <c r="L13" s="2">
        <f t="shared" si="1"/>
        <v>0</v>
      </c>
      <c r="P13" s="6">
        <v>0.69</v>
      </c>
      <c r="Q13" s="5">
        <v>1829.2762499999999</v>
      </c>
      <c r="R13" s="7">
        <v>5.66</v>
      </c>
      <c r="S13" s="5">
        <v>7847.9999999999991</v>
      </c>
      <c r="T13" s="8">
        <v>11.19</v>
      </c>
      <c r="U13" s="5">
        <v>4627.8675000000003</v>
      </c>
      <c r="AL13" s="5" t="str">
        <f t="shared" si="2"/>
        <v/>
      </c>
      <c r="AN13" s="5" t="str">
        <f t="shared" si="3"/>
        <v/>
      </c>
      <c r="AP13" s="5" t="str">
        <f t="shared" si="4"/>
        <v/>
      </c>
      <c r="AS13" s="5">
        <f t="shared" si="8"/>
        <v>14305.143749999999</v>
      </c>
      <c r="AT13" s="11">
        <f t="shared" si="6"/>
        <v>2.3740727782490416</v>
      </c>
      <c r="AU13" s="5">
        <f t="shared" si="9"/>
        <v>2374.0727782490417</v>
      </c>
    </row>
    <row r="14" spans="1:57" x14ac:dyDescent="0.25">
      <c r="A14" s="1" t="s">
        <v>71</v>
      </c>
      <c r="B14" s="1" t="s">
        <v>72</v>
      </c>
      <c r="C14" s="1" t="s">
        <v>73</v>
      </c>
      <c r="D14" s="1" t="s">
        <v>109</v>
      </c>
      <c r="E14" s="1" t="s">
        <v>78</v>
      </c>
      <c r="F14" s="1" t="s">
        <v>75</v>
      </c>
      <c r="G14" s="1" t="s">
        <v>63</v>
      </c>
      <c r="H14" s="1" t="s">
        <v>64</v>
      </c>
      <c r="I14" s="2">
        <v>219</v>
      </c>
      <c r="J14" s="2">
        <v>39.909999999999997</v>
      </c>
      <c r="K14" s="2">
        <f t="shared" si="0"/>
        <v>37.81</v>
      </c>
      <c r="L14" s="2">
        <f t="shared" si="1"/>
        <v>0</v>
      </c>
      <c r="N14" s="4">
        <v>4.8599999999999994</v>
      </c>
      <c r="O14" s="5">
        <v>15236.1</v>
      </c>
      <c r="P14" s="6">
        <v>23.81</v>
      </c>
      <c r="Q14" s="5">
        <v>57158.881250000013</v>
      </c>
      <c r="R14" s="7">
        <v>7.33</v>
      </c>
      <c r="S14" s="5">
        <v>9987.125</v>
      </c>
      <c r="T14" s="8">
        <v>1.81</v>
      </c>
      <c r="U14" s="5">
        <v>739.83749999999998</v>
      </c>
      <c r="AL14" s="5" t="str">
        <f t="shared" si="2"/>
        <v/>
      </c>
      <c r="AN14" s="5" t="str">
        <f t="shared" si="3"/>
        <v/>
      </c>
      <c r="AP14" s="5" t="str">
        <f t="shared" si="4"/>
        <v/>
      </c>
      <c r="AS14" s="5">
        <f t="shared" si="8"/>
        <v>83121.943750000006</v>
      </c>
      <c r="AT14" s="11">
        <f t="shared" si="6"/>
        <v>13.794866195037228</v>
      </c>
      <c r="AU14" s="5">
        <f t="shared" si="9"/>
        <v>13794.866195037228</v>
      </c>
    </row>
    <row r="15" spans="1:57" x14ac:dyDescent="0.25">
      <c r="A15" s="1" t="s">
        <v>71</v>
      </c>
      <c r="B15" s="1" t="s">
        <v>72</v>
      </c>
      <c r="C15" s="1" t="s">
        <v>73</v>
      </c>
      <c r="D15" s="1" t="s">
        <v>109</v>
      </c>
      <c r="E15" s="1" t="s">
        <v>79</v>
      </c>
      <c r="F15" s="1" t="s">
        <v>75</v>
      </c>
      <c r="G15" s="1" t="s">
        <v>63</v>
      </c>
      <c r="H15" s="1" t="s">
        <v>64</v>
      </c>
      <c r="I15" s="2">
        <v>219</v>
      </c>
      <c r="J15" s="2">
        <v>18.600000000000001</v>
      </c>
      <c r="K15" s="2">
        <f t="shared" si="0"/>
        <v>7.09</v>
      </c>
      <c r="L15" s="2">
        <f t="shared" si="1"/>
        <v>0</v>
      </c>
      <c r="N15" s="4">
        <v>0.2</v>
      </c>
      <c r="O15" s="5">
        <v>627</v>
      </c>
      <c r="P15" s="6">
        <v>5.0999999999999996</v>
      </c>
      <c r="Q15" s="5">
        <v>12243.1875</v>
      </c>
      <c r="R15" s="7">
        <v>1.79</v>
      </c>
      <c r="S15" s="5">
        <v>2438.875</v>
      </c>
      <c r="AL15" s="5" t="str">
        <f t="shared" si="2"/>
        <v/>
      </c>
      <c r="AN15" s="5" t="str">
        <f t="shared" si="3"/>
        <v/>
      </c>
      <c r="AP15" s="5" t="str">
        <f t="shared" si="4"/>
        <v/>
      </c>
      <c r="AS15" s="5">
        <f t="shared" si="8"/>
        <v>15309.0625</v>
      </c>
      <c r="AT15" s="11">
        <f t="shared" si="6"/>
        <v>2.5406825109159228</v>
      </c>
      <c r="AU15" s="5">
        <f t="shared" si="9"/>
        <v>2540.6825109159226</v>
      </c>
    </row>
    <row r="16" spans="1:57" x14ac:dyDescent="0.25">
      <c r="A16" s="1" t="s">
        <v>80</v>
      </c>
      <c r="B16" s="1" t="s">
        <v>81</v>
      </c>
      <c r="C16" s="1" t="s">
        <v>82</v>
      </c>
      <c r="D16" s="1" t="s">
        <v>111</v>
      </c>
      <c r="E16" s="1" t="s">
        <v>83</v>
      </c>
      <c r="F16" s="1" t="s">
        <v>75</v>
      </c>
      <c r="G16" s="1" t="s">
        <v>63</v>
      </c>
      <c r="H16" s="1" t="s">
        <v>64</v>
      </c>
      <c r="I16" s="2">
        <v>81</v>
      </c>
      <c r="J16" s="2">
        <v>24.06</v>
      </c>
      <c r="K16" s="2">
        <f t="shared" si="0"/>
        <v>0.18</v>
      </c>
      <c r="L16" s="2">
        <f t="shared" si="1"/>
        <v>4.99</v>
      </c>
      <c r="M16" s="3">
        <v>4.99</v>
      </c>
      <c r="P16" s="6">
        <v>0.02</v>
      </c>
      <c r="Q16" s="5">
        <v>48.012500000000003</v>
      </c>
      <c r="R16" s="7">
        <v>0.16</v>
      </c>
      <c r="S16" s="5">
        <v>218</v>
      </c>
      <c r="AL16" s="5" t="str">
        <f t="shared" si="2"/>
        <v/>
      </c>
      <c r="AN16" s="5" t="str">
        <f t="shared" si="3"/>
        <v/>
      </c>
      <c r="AP16" s="5" t="str">
        <f t="shared" si="4"/>
        <v/>
      </c>
      <c r="AS16" s="5">
        <f t="shared" si="8"/>
        <v>266.01249999999999</v>
      </c>
      <c r="AT16" s="11">
        <f t="shared" si="6"/>
        <v>4.414726939909102E-2</v>
      </c>
      <c r="AU16" s="5">
        <f t="shared" si="9"/>
        <v>44.147269399091016</v>
      </c>
    </row>
    <row r="17" spans="1:47" x14ac:dyDescent="0.25">
      <c r="A17" s="1" t="s">
        <v>80</v>
      </c>
      <c r="B17" s="1" t="s">
        <v>81</v>
      </c>
      <c r="C17" s="1" t="s">
        <v>82</v>
      </c>
      <c r="D17" s="1" t="s">
        <v>111</v>
      </c>
      <c r="E17" s="1" t="s">
        <v>79</v>
      </c>
      <c r="F17" s="1" t="s">
        <v>75</v>
      </c>
      <c r="G17" s="1" t="s">
        <v>63</v>
      </c>
      <c r="H17" s="1" t="s">
        <v>64</v>
      </c>
      <c r="I17" s="2">
        <v>81</v>
      </c>
      <c r="J17" s="2">
        <v>0.03</v>
      </c>
      <c r="K17" s="2">
        <f t="shared" si="0"/>
        <v>0.03</v>
      </c>
      <c r="L17" s="2">
        <f t="shared" si="1"/>
        <v>0</v>
      </c>
      <c r="P17" s="6">
        <v>0.01</v>
      </c>
      <c r="Q17" s="5">
        <v>24.006250000000001</v>
      </c>
      <c r="R17" s="7">
        <v>0.02</v>
      </c>
      <c r="S17" s="5">
        <v>27.25</v>
      </c>
      <c r="AL17" s="5" t="str">
        <f t="shared" si="2"/>
        <v/>
      </c>
      <c r="AN17" s="5" t="str">
        <f t="shared" si="3"/>
        <v/>
      </c>
      <c r="AP17" s="5" t="str">
        <f t="shared" si="4"/>
        <v/>
      </c>
      <c r="AS17" s="5">
        <f t="shared" si="8"/>
        <v>51.256250000000001</v>
      </c>
      <c r="AT17" s="11">
        <f t="shared" si="6"/>
        <v>8.5064554377601038E-3</v>
      </c>
      <c r="AU17" s="5">
        <f t="shared" si="9"/>
        <v>8.5064554377601027</v>
      </c>
    </row>
    <row r="18" spans="1:47" x14ac:dyDescent="0.25">
      <c r="A18" s="1" t="s">
        <v>80</v>
      </c>
      <c r="B18" s="1" t="s">
        <v>81</v>
      </c>
      <c r="C18" s="1" t="s">
        <v>82</v>
      </c>
      <c r="D18" s="1" t="s">
        <v>111</v>
      </c>
      <c r="E18" s="1" t="s">
        <v>65</v>
      </c>
      <c r="F18" s="1" t="s">
        <v>75</v>
      </c>
      <c r="G18" s="1" t="s">
        <v>63</v>
      </c>
      <c r="H18" s="1" t="s">
        <v>64</v>
      </c>
      <c r="I18" s="2">
        <v>81</v>
      </c>
      <c r="J18" s="2">
        <v>0.61</v>
      </c>
      <c r="K18" s="2">
        <f t="shared" si="0"/>
        <v>0.08</v>
      </c>
      <c r="L18" s="2">
        <f t="shared" si="1"/>
        <v>0.21</v>
      </c>
      <c r="M18" s="3">
        <v>0.21</v>
      </c>
      <c r="P18" s="6">
        <v>0.08</v>
      </c>
      <c r="Q18" s="5">
        <v>192.05</v>
      </c>
      <c r="AL18" s="5" t="str">
        <f t="shared" si="2"/>
        <v/>
      </c>
      <c r="AN18" s="5" t="str">
        <f t="shared" si="3"/>
        <v/>
      </c>
      <c r="AP18" s="5" t="str">
        <f t="shared" si="4"/>
        <v/>
      </c>
      <c r="AS18" s="5">
        <f t="shared" si="8"/>
        <v>192.05</v>
      </c>
      <c r="AT18" s="11">
        <f t="shared" si="6"/>
        <v>3.1872498803986397E-2</v>
      </c>
      <c r="AU18" s="5">
        <f t="shared" si="9"/>
        <v>31.872498803986396</v>
      </c>
    </row>
    <row r="19" spans="1:47" x14ac:dyDescent="0.25">
      <c r="A19" s="1" t="s">
        <v>84</v>
      </c>
      <c r="B19" s="1" t="s">
        <v>85</v>
      </c>
      <c r="C19" s="1" t="s">
        <v>86</v>
      </c>
      <c r="D19" s="1" t="s">
        <v>110</v>
      </c>
      <c r="E19" s="1" t="s">
        <v>76</v>
      </c>
      <c r="F19" s="1" t="s">
        <v>75</v>
      </c>
      <c r="G19" s="1" t="s">
        <v>63</v>
      </c>
      <c r="H19" s="1" t="s">
        <v>64</v>
      </c>
      <c r="I19" s="2">
        <v>12.5</v>
      </c>
      <c r="J19" s="2">
        <v>0.98</v>
      </c>
      <c r="K19" s="2">
        <f t="shared" si="0"/>
        <v>0.78999999999999992</v>
      </c>
      <c r="L19" s="2">
        <f t="shared" si="1"/>
        <v>0.18</v>
      </c>
      <c r="M19" s="3">
        <v>0.18</v>
      </c>
      <c r="R19" s="7">
        <v>0.1</v>
      </c>
      <c r="S19" s="5">
        <v>158.05000000000001</v>
      </c>
      <c r="T19" s="8">
        <v>0.69</v>
      </c>
      <c r="U19" s="5">
        <v>376.86749999999989</v>
      </c>
      <c r="AL19" s="5" t="str">
        <f t="shared" si="2"/>
        <v/>
      </c>
      <c r="AN19" s="5" t="str">
        <f t="shared" si="3"/>
        <v/>
      </c>
      <c r="AP19" s="5" t="str">
        <f t="shared" si="4"/>
        <v/>
      </c>
      <c r="AS19" s="5">
        <f t="shared" si="8"/>
        <v>534.9174999999999</v>
      </c>
      <c r="AT19" s="11">
        <f t="shared" si="6"/>
        <v>8.8774576302949187E-2</v>
      </c>
      <c r="AU19" s="5">
        <f t="shared" si="9"/>
        <v>88.774576302949185</v>
      </c>
    </row>
    <row r="20" spans="1:47" x14ac:dyDescent="0.25">
      <c r="A20" s="1" t="s">
        <v>84</v>
      </c>
      <c r="B20" s="1" t="s">
        <v>85</v>
      </c>
      <c r="C20" s="1" t="s">
        <v>86</v>
      </c>
      <c r="D20" s="1" t="s">
        <v>110</v>
      </c>
      <c r="E20" s="1" t="s">
        <v>67</v>
      </c>
      <c r="F20" s="1" t="s">
        <v>75</v>
      </c>
      <c r="G20" s="1" t="s">
        <v>63</v>
      </c>
      <c r="H20" s="1" t="s">
        <v>64</v>
      </c>
      <c r="I20" s="2">
        <v>12.5</v>
      </c>
      <c r="J20" s="2">
        <v>11.09</v>
      </c>
      <c r="K20" s="2">
        <f t="shared" si="0"/>
        <v>8.19</v>
      </c>
      <c r="L20" s="2">
        <f t="shared" si="1"/>
        <v>2.9</v>
      </c>
      <c r="M20" s="3">
        <v>2.9</v>
      </c>
      <c r="N20" s="4">
        <v>0.56000000000000005</v>
      </c>
      <c r="O20" s="5">
        <v>1755.6</v>
      </c>
      <c r="P20" s="6">
        <v>0.76</v>
      </c>
      <c r="Q20" s="5">
        <v>1824.4749999999999</v>
      </c>
      <c r="R20" s="7">
        <v>2.52</v>
      </c>
      <c r="S20" s="5">
        <v>3433.5</v>
      </c>
      <c r="T20" s="8">
        <v>1.07</v>
      </c>
      <c r="U20" s="5">
        <v>463.52249999999998</v>
      </c>
      <c r="Z20" s="9">
        <v>1.1299999999999999</v>
      </c>
      <c r="AA20" s="5">
        <v>221.0625</v>
      </c>
      <c r="AB20" s="10">
        <v>2.15</v>
      </c>
      <c r="AC20" s="5">
        <v>363.95625000000001</v>
      </c>
      <c r="AL20" s="5" t="str">
        <f t="shared" si="2"/>
        <v/>
      </c>
      <c r="AN20" s="5" t="str">
        <f t="shared" si="3"/>
        <v/>
      </c>
      <c r="AP20" s="5" t="str">
        <f t="shared" si="4"/>
        <v/>
      </c>
      <c r="AS20" s="5">
        <f t="shared" si="8"/>
        <v>8062.11625</v>
      </c>
      <c r="AT20" s="11">
        <f t="shared" si="6"/>
        <v>1.3379838090899467</v>
      </c>
      <c r="AU20" s="5">
        <f t="shared" si="9"/>
        <v>1337.9838090899466</v>
      </c>
    </row>
    <row r="21" spans="1:47" x14ac:dyDescent="0.25">
      <c r="A21" s="1" t="s">
        <v>87</v>
      </c>
      <c r="B21" s="1" t="s">
        <v>88</v>
      </c>
      <c r="C21" s="1" t="s">
        <v>115</v>
      </c>
      <c r="D21" s="1" t="s">
        <v>111</v>
      </c>
      <c r="E21" s="1" t="s">
        <v>76</v>
      </c>
      <c r="F21" s="1" t="s">
        <v>75</v>
      </c>
      <c r="G21" s="1" t="s">
        <v>63</v>
      </c>
      <c r="H21" s="1" t="s">
        <v>64</v>
      </c>
      <c r="I21" s="2">
        <v>69</v>
      </c>
      <c r="J21" s="2">
        <v>0.3</v>
      </c>
      <c r="K21" s="2">
        <f t="shared" si="0"/>
        <v>0.28000000000000003</v>
      </c>
      <c r="L21" s="2">
        <f t="shared" si="1"/>
        <v>0.02</v>
      </c>
      <c r="M21" s="3">
        <v>0.02</v>
      </c>
      <c r="N21" s="4">
        <v>0.26</v>
      </c>
      <c r="O21" s="5">
        <v>815.1</v>
      </c>
      <c r="P21" s="6">
        <v>0.02</v>
      </c>
      <c r="Q21" s="5">
        <v>48.012500000000003</v>
      </c>
      <c r="AL21" s="5" t="str">
        <f t="shared" si="2"/>
        <v/>
      </c>
      <c r="AN21" s="5" t="str">
        <f t="shared" si="3"/>
        <v/>
      </c>
      <c r="AP21" s="5" t="str">
        <f t="shared" si="4"/>
        <v/>
      </c>
      <c r="AS21" s="5">
        <f t="shared" si="8"/>
        <v>863.11250000000007</v>
      </c>
      <c r="AT21" s="11">
        <f t="shared" si="6"/>
        <v>0.14324161480841296</v>
      </c>
      <c r="AU21" s="5">
        <f t="shared" si="9"/>
        <v>143.24161480841298</v>
      </c>
    </row>
    <row r="22" spans="1:47" x14ac:dyDescent="0.25">
      <c r="A22" s="1" t="s">
        <v>87</v>
      </c>
      <c r="B22" s="1" t="s">
        <v>88</v>
      </c>
      <c r="C22" s="1" t="s">
        <v>115</v>
      </c>
      <c r="D22" s="1" t="s">
        <v>111</v>
      </c>
      <c r="E22" s="1" t="s">
        <v>67</v>
      </c>
      <c r="F22" s="1" t="s">
        <v>75</v>
      </c>
      <c r="G22" s="1" t="s">
        <v>63</v>
      </c>
      <c r="H22" s="1" t="s">
        <v>64</v>
      </c>
      <c r="I22" s="2">
        <v>69</v>
      </c>
      <c r="J22" s="2">
        <v>27.68</v>
      </c>
      <c r="K22" s="2">
        <f t="shared" si="0"/>
        <v>25.969999999999995</v>
      </c>
      <c r="L22" s="2">
        <f t="shared" si="1"/>
        <v>1.71</v>
      </c>
      <c r="M22" s="3">
        <v>1.71</v>
      </c>
      <c r="N22" s="4">
        <v>11.68</v>
      </c>
      <c r="O22" s="5">
        <v>36616.800000000003</v>
      </c>
      <c r="P22" s="6">
        <v>11.87</v>
      </c>
      <c r="Q22" s="5">
        <v>28495.418750000001</v>
      </c>
      <c r="R22" s="7">
        <v>1.84</v>
      </c>
      <c r="S22" s="5">
        <v>2507</v>
      </c>
      <c r="T22" s="8">
        <v>0.57999999999999996</v>
      </c>
      <c r="U22" s="5">
        <v>237.07499999999999</v>
      </c>
      <c r="AL22" s="5" t="str">
        <f t="shared" si="2"/>
        <v/>
      </c>
      <c r="AN22" s="5" t="str">
        <f t="shared" si="3"/>
        <v/>
      </c>
      <c r="AP22" s="5" t="str">
        <f t="shared" si="4"/>
        <v/>
      </c>
      <c r="AS22" s="5">
        <f t="shared" si="8"/>
        <v>67856.293749999997</v>
      </c>
      <c r="AT22" s="11">
        <f t="shared" si="6"/>
        <v>11.261388395677296</v>
      </c>
      <c r="AU22" s="5">
        <f t="shared" si="9"/>
        <v>11261.388395677295</v>
      </c>
    </row>
    <row r="23" spans="1:47" x14ac:dyDescent="0.25">
      <c r="A23" s="1" t="s">
        <v>87</v>
      </c>
      <c r="B23" s="1" t="s">
        <v>88</v>
      </c>
      <c r="C23" s="1" t="s">
        <v>115</v>
      </c>
      <c r="D23" s="1" t="s">
        <v>111</v>
      </c>
      <c r="E23" s="1" t="s">
        <v>66</v>
      </c>
      <c r="F23" s="1" t="s">
        <v>75</v>
      </c>
      <c r="G23" s="1" t="s">
        <v>63</v>
      </c>
      <c r="H23" s="1" t="s">
        <v>64</v>
      </c>
      <c r="I23" s="2">
        <v>69</v>
      </c>
      <c r="J23" s="2">
        <v>38.090000000000003</v>
      </c>
      <c r="K23" s="2">
        <f t="shared" si="0"/>
        <v>3.1399999999999997</v>
      </c>
      <c r="L23" s="2">
        <f t="shared" si="1"/>
        <v>1</v>
      </c>
      <c r="M23" s="3">
        <v>1</v>
      </c>
      <c r="P23" s="6">
        <v>3.05</v>
      </c>
      <c r="Q23" s="5">
        <v>7321.90625</v>
      </c>
      <c r="R23" s="7">
        <v>0.03</v>
      </c>
      <c r="S23" s="5">
        <v>40.875</v>
      </c>
      <c r="AB23" s="10">
        <v>0.06</v>
      </c>
      <c r="AC23" s="5">
        <v>8.8125</v>
      </c>
      <c r="AL23" s="5" t="str">
        <f t="shared" si="2"/>
        <v/>
      </c>
      <c r="AN23" s="5" t="str">
        <f t="shared" si="3"/>
        <v/>
      </c>
      <c r="AP23" s="5" t="str">
        <f t="shared" si="4"/>
        <v/>
      </c>
      <c r="AS23" s="5">
        <f t="shared" si="8"/>
        <v>7371.59375</v>
      </c>
      <c r="AT23" s="11">
        <f t="shared" si="6"/>
        <v>1.2233851235633875</v>
      </c>
      <c r="AU23" s="5">
        <f t="shared" si="9"/>
        <v>1223.3851235633874</v>
      </c>
    </row>
    <row r="24" spans="1:47" x14ac:dyDescent="0.25">
      <c r="A24" s="1" t="s">
        <v>89</v>
      </c>
      <c r="B24" s="1" t="s">
        <v>81</v>
      </c>
      <c r="C24" s="1" t="s">
        <v>82</v>
      </c>
      <c r="D24" s="1" t="s">
        <v>111</v>
      </c>
      <c r="E24" s="1" t="s">
        <v>78</v>
      </c>
      <c r="F24" s="1" t="s">
        <v>75</v>
      </c>
      <c r="G24" s="1" t="s">
        <v>63</v>
      </c>
      <c r="H24" s="1" t="s">
        <v>64</v>
      </c>
      <c r="I24" s="2">
        <v>77.040000000000006</v>
      </c>
      <c r="J24" s="2">
        <v>0.53</v>
      </c>
      <c r="K24" s="2">
        <f t="shared" si="0"/>
        <v>0.53</v>
      </c>
      <c r="L24" s="2">
        <f t="shared" si="1"/>
        <v>0</v>
      </c>
      <c r="N24" s="4">
        <v>0.51</v>
      </c>
      <c r="O24" s="5">
        <v>1598.85</v>
      </c>
      <c r="P24" s="6">
        <v>0.02</v>
      </c>
      <c r="Q24" s="5">
        <v>48.012500000000003</v>
      </c>
      <c r="AL24" s="5" t="str">
        <f t="shared" si="2"/>
        <v/>
      </c>
      <c r="AN24" s="5" t="str">
        <f t="shared" si="3"/>
        <v/>
      </c>
      <c r="AP24" s="5" t="str">
        <f t="shared" si="4"/>
        <v/>
      </c>
      <c r="AS24" s="5">
        <f t="shared" si="8"/>
        <v>1646.8625</v>
      </c>
      <c r="AT24" s="11">
        <f t="shared" si="6"/>
        <v>0.27331227837323641</v>
      </c>
      <c r="AU24" s="5">
        <f t="shared" si="9"/>
        <v>273.31227837323638</v>
      </c>
    </row>
    <row r="25" spans="1:47" x14ac:dyDescent="0.25">
      <c r="A25" s="1" t="s">
        <v>89</v>
      </c>
      <c r="B25" s="1" t="s">
        <v>81</v>
      </c>
      <c r="C25" s="1" t="s">
        <v>82</v>
      </c>
      <c r="D25" s="1" t="s">
        <v>111</v>
      </c>
      <c r="E25" s="1" t="s">
        <v>67</v>
      </c>
      <c r="F25" s="1" t="s">
        <v>75</v>
      </c>
      <c r="G25" s="1" t="s">
        <v>63</v>
      </c>
      <c r="H25" s="1" t="s">
        <v>64</v>
      </c>
      <c r="I25" s="2">
        <v>77.040000000000006</v>
      </c>
      <c r="J25" s="2">
        <v>0.19</v>
      </c>
      <c r="K25" s="2">
        <f t="shared" si="0"/>
        <v>0.14000000000000001</v>
      </c>
      <c r="L25" s="2">
        <f t="shared" si="1"/>
        <v>0.05</v>
      </c>
      <c r="M25" s="3">
        <v>0.05</v>
      </c>
      <c r="N25" s="4">
        <v>0.14000000000000001</v>
      </c>
      <c r="O25" s="5">
        <v>438.9</v>
      </c>
      <c r="AL25" s="5" t="str">
        <f t="shared" si="2"/>
        <v/>
      </c>
      <c r="AN25" s="5" t="str">
        <f t="shared" si="3"/>
        <v/>
      </c>
      <c r="AP25" s="5" t="str">
        <f t="shared" si="4"/>
        <v/>
      </c>
      <c r="AS25" s="5">
        <f t="shared" si="8"/>
        <v>438.9</v>
      </c>
      <c r="AT25" s="11">
        <f t="shared" si="6"/>
        <v>7.2839571596301111E-2</v>
      </c>
      <c r="AU25" s="5">
        <f t="shared" si="9"/>
        <v>72.839571596301113</v>
      </c>
    </row>
    <row r="26" spans="1:47" x14ac:dyDescent="0.25">
      <c r="A26" s="1" t="s">
        <v>89</v>
      </c>
      <c r="B26" s="1" t="s">
        <v>81</v>
      </c>
      <c r="C26" s="1" t="s">
        <v>82</v>
      </c>
      <c r="D26" s="1" t="s">
        <v>111</v>
      </c>
      <c r="E26" s="1" t="s">
        <v>83</v>
      </c>
      <c r="F26" s="1" t="s">
        <v>75</v>
      </c>
      <c r="G26" s="1" t="s">
        <v>63</v>
      </c>
      <c r="H26" s="1" t="s">
        <v>64</v>
      </c>
      <c r="I26" s="2">
        <v>77.040000000000006</v>
      </c>
      <c r="J26" s="2">
        <v>0.39</v>
      </c>
      <c r="K26" s="2">
        <f t="shared" si="0"/>
        <v>0.03</v>
      </c>
      <c r="L26" s="2">
        <f t="shared" si="1"/>
        <v>0.36</v>
      </c>
      <c r="M26" s="3">
        <v>0.36</v>
      </c>
      <c r="P26" s="6">
        <v>0.03</v>
      </c>
      <c r="Q26" s="5">
        <v>72.018749999999997</v>
      </c>
      <c r="AL26" s="5" t="str">
        <f t="shared" si="2"/>
        <v/>
      </c>
      <c r="AN26" s="5" t="str">
        <f t="shared" si="3"/>
        <v/>
      </c>
      <c r="AP26" s="5" t="str">
        <f t="shared" si="4"/>
        <v/>
      </c>
      <c r="AS26" s="5">
        <f t="shared" si="8"/>
        <v>72.018749999999997</v>
      </c>
      <c r="AT26" s="11">
        <f t="shared" si="6"/>
        <v>1.1952187051494898E-2</v>
      </c>
      <c r="AU26" s="5">
        <f t="shared" si="9"/>
        <v>11.952187051494898</v>
      </c>
    </row>
    <row r="27" spans="1:47" x14ac:dyDescent="0.25">
      <c r="A27" s="1" t="s">
        <v>89</v>
      </c>
      <c r="B27" s="1" t="s">
        <v>81</v>
      </c>
      <c r="C27" s="1" t="s">
        <v>82</v>
      </c>
      <c r="D27" s="1" t="s">
        <v>111</v>
      </c>
      <c r="E27" s="1" t="s">
        <v>65</v>
      </c>
      <c r="F27" s="1" t="s">
        <v>75</v>
      </c>
      <c r="G27" s="1" t="s">
        <v>63</v>
      </c>
      <c r="H27" s="1" t="s">
        <v>64</v>
      </c>
      <c r="I27" s="2">
        <v>77.040000000000006</v>
      </c>
      <c r="J27" s="2">
        <v>37.58</v>
      </c>
      <c r="K27" s="2">
        <f t="shared" si="0"/>
        <v>25.61</v>
      </c>
      <c r="L27" s="2">
        <f t="shared" si="1"/>
        <v>11.23</v>
      </c>
      <c r="M27" s="3">
        <v>11.23</v>
      </c>
      <c r="N27" s="4">
        <v>20.53</v>
      </c>
      <c r="O27" s="5">
        <v>64361.55</v>
      </c>
      <c r="P27" s="6">
        <v>4.0199999999999996</v>
      </c>
      <c r="Q27" s="5">
        <v>9650.5125000000007</v>
      </c>
      <c r="R27" s="7">
        <v>1.06</v>
      </c>
      <c r="S27" s="5">
        <v>1444.25</v>
      </c>
      <c r="AL27" s="5" t="str">
        <f t="shared" si="2"/>
        <v/>
      </c>
      <c r="AN27" s="5" t="str">
        <f t="shared" si="3"/>
        <v/>
      </c>
      <c r="AP27" s="5" t="str">
        <f t="shared" si="4"/>
        <v/>
      </c>
      <c r="AS27" s="5">
        <f t="shared" si="8"/>
        <v>75456.3125</v>
      </c>
      <c r="AT27" s="11">
        <f t="shared" si="6"/>
        <v>12.522682790468492</v>
      </c>
      <c r="AU27" s="5">
        <f t="shared" si="9"/>
        <v>12522.682790468492</v>
      </c>
    </row>
    <row r="28" spans="1:47" x14ac:dyDescent="0.25">
      <c r="A28" s="1" t="s">
        <v>89</v>
      </c>
      <c r="B28" s="1" t="s">
        <v>81</v>
      </c>
      <c r="C28" s="1" t="s">
        <v>82</v>
      </c>
      <c r="D28" s="1" t="s">
        <v>111</v>
      </c>
      <c r="E28" s="1" t="s">
        <v>66</v>
      </c>
      <c r="F28" s="1" t="s">
        <v>75</v>
      </c>
      <c r="G28" s="1" t="s">
        <v>63</v>
      </c>
      <c r="H28" s="1" t="s">
        <v>64</v>
      </c>
      <c r="I28" s="2">
        <v>77.040000000000006</v>
      </c>
      <c r="J28" s="2">
        <v>7.0000000000000007E-2</v>
      </c>
      <c r="K28" s="2">
        <f t="shared" si="0"/>
        <v>0</v>
      </c>
      <c r="L28" s="2">
        <f t="shared" si="1"/>
        <v>0.04</v>
      </c>
      <c r="M28" s="3">
        <v>0.04</v>
      </c>
      <c r="AL28" s="5" t="str">
        <f t="shared" si="2"/>
        <v/>
      </c>
      <c r="AN28" s="5" t="str">
        <f t="shared" si="3"/>
        <v/>
      </c>
      <c r="AP28" s="5" t="str">
        <f t="shared" si="4"/>
        <v/>
      </c>
      <c r="AS28" s="5">
        <f t="shared" si="8"/>
        <v>0</v>
      </c>
      <c r="AT28" s="11">
        <f t="shared" si="6"/>
        <v>0</v>
      </c>
      <c r="AU28" s="5">
        <f t="shared" si="9"/>
        <v>0</v>
      </c>
    </row>
    <row r="29" spans="1:47" x14ac:dyDescent="0.25">
      <c r="A29" s="1" t="s">
        <v>89</v>
      </c>
      <c r="B29" s="1" t="s">
        <v>81</v>
      </c>
      <c r="C29" s="1" t="s">
        <v>82</v>
      </c>
      <c r="D29" s="1" t="s">
        <v>111</v>
      </c>
      <c r="E29" s="1" t="s">
        <v>61</v>
      </c>
      <c r="F29" s="1" t="s">
        <v>75</v>
      </c>
      <c r="G29" s="1" t="s">
        <v>63</v>
      </c>
      <c r="H29" s="1" t="s">
        <v>64</v>
      </c>
      <c r="I29" s="2">
        <v>77.040000000000006</v>
      </c>
      <c r="J29" s="2">
        <v>38.28</v>
      </c>
      <c r="K29" s="2">
        <f t="shared" si="0"/>
        <v>0.4</v>
      </c>
      <c r="L29" s="2">
        <f t="shared" si="1"/>
        <v>4.08</v>
      </c>
      <c r="M29" s="3">
        <v>4.08</v>
      </c>
      <c r="R29" s="7">
        <v>0.4</v>
      </c>
      <c r="S29" s="5">
        <v>545</v>
      </c>
      <c r="AL29" s="5" t="str">
        <f t="shared" si="2"/>
        <v/>
      </c>
      <c r="AN29" s="5" t="str">
        <f t="shared" si="3"/>
        <v/>
      </c>
      <c r="AP29" s="5" t="str">
        <f t="shared" si="4"/>
        <v/>
      </c>
      <c r="AS29" s="5">
        <f t="shared" si="8"/>
        <v>545</v>
      </c>
      <c r="AT29" s="11">
        <f t="shared" si="6"/>
        <v>9.0447861745236058E-2</v>
      </c>
      <c r="AU29" s="5">
        <f t="shared" si="9"/>
        <v>90.447861745236068</v>
      </c>
    </row>
    <row r="30" spans="1:47" x14ac:dyDescent="0.25">
      <c r="A30" s="1" t="s">
        <v>91</v>
      </c>
      <c r="B30" s="1" t="s">
        <v>92</v>
      </c>
      <c r="C30" s="1" t="s">
        <v>93</v>
      </c>
      <c r="D30" s="1" t="s">
        <v>108</v>
      </c>
      <c r="E30" s="1" t="s">
        <v>74</v>
      </c>
      <c r="F30" s="1" t="s">
        <v>75</v>
      </c>
      <c r="G30" s="1" t="s">
        <v>63</v>
      </c>
      <c r="H30" s="1" t="s">
        <v>64</v>
      </c>
      <c r="I30" s="2">
        <v>176.89</v>
      </c>
      <c r="J30" s="2">
        <v>0.17</v>
      </c>
      <c r="K30" s="2">
        <f t="shared" si="0"/>
        <v>0</v>
      </c>
      <c r="L30" s="2">
        <f t="shared" si="1"/>
        <v>0</v>
      </c>
      <c r="AL30" s="5" t="str">
        <f t="shared" si="2"/>
        <v/>
      </c>
      <c r="AN30" s="5" t="str">
        <f t="shared" si="3"/>
        <v/>
      </c>
      <c r="AP30" s="5" t="str">
        <f t="shared" si="4"/>
        <v/>
      </c>
      <c r="AS30" s="5">
        <f t="shared" si="8"/>
        <v>0</v>
      </c>
      <c r="AT30" s="11">
        <f t="shared" si="6"/>
        <v>0</v>
      </c>
      <c r="AU30" s="5">
        <f t="shared" si="9"/>
        <v>0</v>
      </c>
    </row>
    <row r="31" spans="1:47" x14ac:dyDescent="0.25">
      <c r="A31" s="1" t="s">
        <v>91</v>
      </c>
      <c r="B31" s="1" t="s">
        <v>92</v>
      </c>
      <c r="C31" s="1" t="s">
        <v>93</v>
      </c>
      <c r="D31" s="1" t="s">
        <v>108</v>
      </c>
      <c r="E31" s="1" t="s">
        <v>76</v>
      </c>
      <c r="F31" s="1" t="s">
        <v>75</v>
      </c>
      <c r="G31" s="1" t="s">
        <v>63</v>
      </c>
      <c r="H31" s="1" t="s">
        <v>64</v>
      </c>
      <c r="I31" s="2">
        <v>176.89</v>
      </c>
      <c r="J31" s="2">
        <v>0.34</v>
      </c>
      <c r="K31" s="2">
        <f t="shared" si="0"/>
        <v>0</v>
      </c>
      <c r="L31" s="2">
        <f t="shared" si="1"/>
        <v>0</v>
      </c>
      <c r="AL31" s="5" t="str">
        <f t="shared" si="2"/>
        <v/>
      </c>
      <c r="AN31" s="5" t="str">
        <f t="shared" si="3"/>
        <v/>
      </c>
      <c r="AP31" s="5" t="str">
        <f t="shared" si="4"/>
        <v/>
      </c>
      <c r="AS31" s="5">
        <f t="shared" si="8"/>
        <v>0</v>
      </c>
      <c r="AT31" s="11">
        <f t="shared" si="6"/>
        <v>0</v>
      </c>
      <c r="AU31" s="5">
        <f t="shared" si="9"/>
        <v>0</v>
      </c>
    </row>
    <row r="32" spans="1:47" x14ac:dyDescent="0.25">
      <c r="A32" s="1" t="s">
        <v>91</v>
      </c>
      <c r="B32" s="1" t="s">
        <v>92</v>
      </c>
      <c r="C32" s="1" t="s">
        <v>93</v>
      </c>
      <c r="D32" s="1" t="s">
        <v>108</v>
      </c>
      <c r="E32" s="1" t="s">
        <v>94</v>
      </c>
      <c r="F32" s="1" t="s">
        <v>95</v>
      </c>
      <c r="G32" s="1" t="s">
        <v>63</v>
      </c>
      <c r="H32" s="1" t="s">
        <v>90</v>
      </c>
      <c r="I32" s="2">
        <v>176.89</v>
      </c>
      <c r="J32" s="2">
        <v>0.5</v>
      </c>
      <c r="K32" s="2">
        <f t="shared" si="0"/>
        <v>0.13</v>
      </c>
      <c r="L32" s="2">
        <f t="shared" si="1"/>
        <v>0</v>
      </c>
      <c r="P32" s="6">
        <v>0.03</v>
      </c>
      <c r="Q32" s="5">
        <v>100.82625</v>
      </c>
      <c r="R32" s="7">
        <v>7.0000000000000007E-2</v>
      </c>
      <c r="S32" s="5">
        <v>133.52500000000001</v>
      </c>
      <c r="T32" s="8">
        <v>0.03</v>
      </c>
      <c r="U32" s="5">
        <v>17.1675</v>
      </c>
      <c r="AL32" s="5" t="str">
        <f t="shared" si="2"/>
        <v/>
      </c>
      <c r="AN32" s="5" t="str">
        <f t="shared" si="3"/>
        <v/>
      </c>
      <c r="AP32" s="5" t="str">
        <f t="shared" si="4"/>
        <v/>
      </c>
      <c r="AS32" s="5">
        <f t="shared" si="8"/>
        <v>251.51874999999998</v>
      </c>
      <c r="AT32" s="11">
        <f t="shared" si="6"/>
        <v>4.1741895644650626E-2</v>
      </c>
      <c r="AU32" s="5">
        <f t="shared" si="9"/>
        <v>41.741895644650626</v>
      </c>
    </row>
    <row r="33" spans="1:57" x14ac:dyDescent="0.25">
      <c r="A33" s="1" t="s">
        <v>91</v>
      </c>
      <c r="B33" s="1" t="s">
        <v>92</v>
      </c>
      <c r="C33" s="1" t="s">
        <v>93</v>
      </c>
      <c r="D33" s="1" t="s">
        <v>108</v>
      </c>
      <c r="E33" s="1" t="s">
        <v>96</v>
      </c>
      <c r="F33" s="1" t="s">
        <v>95</v>
      </c>
      <c r="G33" s="1" t="s">
        <v>63</v>
      </c>
      <c r="H33" s="1" t="s">
        <v>90</v>
      </c>
      <c r="I33" s="2">
        <v>176.89</v>
      </c>
      <c r="J33" s="2">
        <v>47.13</v>
      </c>
      <c r="K33" s="2">
        <f t="shared" si="0"/>
        <v>18.61</v>
      </c>
      <c r="L33" s="2">
        <f t="shared" si="1"/>
        <v>0</v>
      </c>
      <c r="P33" s="6">
        <v>3.21</v>
      </c>
      <c r="Q33" s="5">
        <v>9247.2075000000004</v>
      </c>
      <c r="R33" s="7">
        <v>7.64</v>
      </c>
      <c r="S33" s="5">
        <v>12491.4</v>
      </c>
      <c r="Z33" s="9">
        <v>3.47</v>
      </c>
      <c r="AA33" s="5">
        <v>681.85500000000002</v>
      </c>
      <c r="AB33" s="10">
        <v>4.29</v>
      </c>
      <c r="AC33" s="5">
        <v>756.11249999999995</v>
      </c>
      <c r="AL33" s="5" t="str">
        <f t="shared" si="2"/>
        <v/>
      </c>
      <c r="AN33" s="5" t="str">
        <f t="shared" si="3"/>
        <v/>
      </c>
      <c r="AP33" s="5" t="str">
        <f t="shared" si="4"/>
        <v/>
      </c>
      <c r="AS33" s="5">
        <f t="shared" si="8"/>
        <v>23176.574999999997</v>
      </c>
      <c r="AT33" s="11">
        <f t="shared" si="6"/>
        <v>3.8463700024368697</v>
      </c>
      <c r="AU33" s="5">
        <f t="shared" si="9"/>
        <v>3846.37000243687</v>
      </c>
    </row>
    <row r="34" spans="1:57" x14ac:dyDescent="0.25">
      <c r="A34" s="1" t="s">
        <v>91</v>
      </c>
      <c r="B34" s="1" t="s">
        <v>92</v>
      </c>
      <c r="C34" s="1" t="s">
        <v>93</v>
      </c>
      <c r="D34" s="1" t="s">
        <v>108</v>
      </c>
      <c r="E34" s="1" t="s">
        <v>97</v>
      </c>
      <c r="F34" s="1" t="s">
        <v>95</v>
      </c>
      <c r="G34" s="1" t="s">
        <v>63</v>
      </c>
      <c r="H34" s="1" t="s">
        <v>90</v>
      </c>
      <c r="I34" s="2">
        <v>176.89</v>
      </c>
      <c r="J34" s="2">
        <v>47.91</v>
      </c>
      <c r="K34" s="2">
        <f t="shared" si="0"/>
        <v>25.63</v>
      </c>
      <c r="L34" s="2">
        <f t="shared" si="1"/>
        <v>0</v>
      </c>
      <c r="P34" s="6">
        <v>5.88</v>
      </c>
      <c r="Q34" s="5">
        <v>17553.37</v>
      </c>
      <c r="R34" s="7">
        <v>19.690000000000001</v>
      </c>
      <c r="S34" s="5">
        <v>32479.275000000001</v>
      </c>
      <c r="T34" s="8">
        <v>0.06</v>
      </c>
      <c r="U34" s="5">
        <v>31.065000000000001</v>
      </c>
      <c r="AL34" s="5" t="str">
        <f t="shared" si="2"/>
        <v/>
      </c>
      <c r="AN34" s="5" t="str">
        <f t="shared" si="3"/>
        <v/>
      </c>
      <c r="AP34" s="5" t="str">
        <f t="shared" si="4"/>
        <v/>
      </c>
      <c r="AS34" s="5">
        <f t="shared" si="8"/>
        <v>50063.710000000006</v>
      </c>
      <c r="AT34" s="11">
        <f t="shared" si="6"/>
        <v>8.3085422395111799</v>
      </c>
      <c r="AU34" s="5">
        <f t="shared" si="9"/>
        <v>8308.54223951118</v>
      </c>
    </row>
    <row r="35" spans="1:57" x14ac:dyDescent="0.25">
      <c r="A35" s="1" t="s">
        <v>98</v>
      </c>
      <c r="B35" s="1" t="s">
        <v>99</v>
      </c>
      <c r="C35" s="1" t="s">
        <v>100</v>
      </c>
      <c r="D35" s="1" t="s">
        <v>108</v>
      </c>
      <c r="E35" s="1" t="s">
        <v>67</v>
      </c>
      <c r="F35" s="1" t="s">
        <v>75</v>
      </c>
      <c r="G35" s="1" t="s">
        <v>63</v>
      </c>
      <c r="H35" s="1" t="s">
        <v>64</v>
      </c>
      <c r="I35" s="2">
        <v>85.82</v>
      </c>
      <c r="J35" s="2">
        <v>0.42</v>
      </c>
      <c r="K35" s="2">
        <f t="shared" si="0"/>
        <v>0</v>
      </c>
      <c r="L35" s="2">
        <f t="shared" si="1"/>
        <v>0</v>
      </c>
      <c r="AL35" s="5" t="str">
        <f t="shared" si="2"/>
        <v/>
      </c>
      <c r="AN35" s="5" t="str">
        <f t="shared" si="3"/>
        <v/>
      </c>
      <c r="AP35" s="5" t="str">
        <f t="shared" si="4"/>
        <v/>
      </c>
      <c r="AS35" s="5">
        <f t="shared" si="8"/>
        <v>0</v>
      </c>
      <c r="AT35" s="11">
        <f t="shared" si="6"/>
        <v>0</v>
      </c>
      <c r="AU35" s="5">
        <f t="shared" si="9"/>
        <v>0</v>
      </c>
    </row>
    <row r="36" spans="1:57" x14ac:dyDescent="0.25">
      <c r="A36" s="1" t="s">
        <v>98</v>
      </c>
      <c r="B36" s="1" t="s">
        <v>99</v>
      </c>
      <c r="C36" s="1" t="s">
        <v>100</v>
      </c>
      <c r="D36" s="1" t="s">
        <v>108</v>
      </c>
      <c r="E36" s="1" t="s">
        <v>94</v>
      </c>
      <c r="F36" s="1" t="s">
        <v>95</v>
      </c>
      <c r="G36" s="1" t="s">
        <v>63</v>
      </c>
      <c r="H36" s="1" t="s">
        <v>90</v>
      </c>
      <c r="I36" s="2">
        <v>85.82</v>
      </c>
      <c r="J36" s="2">
        <v>45.16</v>
      </c>
      <c r="K36" s="2">
        <f t="shared" si="0"/>
        <v>2.12</v>
      </c>
      <c r="L36" s="2">
        <f t="shared" si="1"/>
        <v>0</v>
      </c>
      <c r="R36" s="7">
        <v>0.46</v>
      </c>
      <c r="S36" s="5">
        <v>877.45</v>
      </c>
      <c r="T36" s="8">
        <v>1.66</v>
      </c>
      <c r="U36" s="5">
        <v>949.93499999999995</v>
      </c>
      <c r="AL36" s="5" t="str">
        <f t="shared" si="2"/>
        <v/>
      </c>
      <c r="AN36" s="5" t="str">
        <f t="shared" si="3"/>
        <v/>
      </c>
      <c r="AP36" s="5" t="str">
        <f t="shared" si="4"/>
        <v/>
      </c>
      <c r="AS36" s="5">
        <f t="shared" si="8"/>
        <v>1827.385</v>
      </c>
      <c r="AT36" s="11">
        <f t="shared" si="6"/>
        <v>0.30327168043177649</v>
      </c>
      <c r="AU36" s="5">
        <f t="shared" si="9"/>
        <v>303.27168043177647</v>
      </c>
    </row>
    <row r="37" spans="1:57" x14ac:dyDescent="0.25">
      <c r="A37" s="1" t="s">
        <v>101</v>
      </c>
      <c r="B37" s="1" t="s">
        <v>102</v>
      </c>
      <c r="C37" s="1" t="s">
        <v>103</v>
      </c>
      <c r="D37" s="1" t="s">
        <v>112</v>
      </c>
      <c r="E37" s="1" t="s">
        <v>67</v>
      </c>
      <c r="F37" s="1" t="s">
        <v>75</v>
      </c>
      <c r="G37" s="1" t="s">
        <v>63</v>
      </c>
      <c r="H37" s="1" t="s">
        <v>64</v>
      </c>
      <c r="I37" s="2">
        <v>88</v>
      </c>
      <c r="J37" s="2">
        <v>0.02</v>
      </c>
      <c r="K37" s="2">
        <f t="shared" si="0"/>
        <v>0</v>
      </c>
      <c r="L37" s="2">
        <f t="shared" si="1"/>
        <v>0</v>
      </c>
      <c r="AL37" s="5" t="str">
        <f t="shared" si="2"/>
        <v/>
      </c>
      <c r="AN37" s="5" t="str">
        <f t="shared" si="3"/>
        <v/>
      </c>
      <c r="AP37" s="5" t="str">
        <f t="shared" si="4"/>
        <v/>
      </c>
    </row>
    <row r="38" spans="1:57" x14ac:dyDescent="0.25">
      <c r="A38" s="1" t="s">
        <v>101</v>
      </c>
      <c r="B38" s="1" t="s">
        <v>102</v>
      </c>
      <c r="C38" s="1" t="s">
        <v>103</v>
      </c>
      <c r="D38" s="1" t="s">
        <v>112</v>
      </c>
      <c r="E38" s="1" t="s">
        <v>94</v>
      </c>
      <c r="F38" s="1" t="s">
        <v>95</v>
      </c>
      <c r="G38" s="1" t="s">
        <v>63</v>
      </c>
      <c r="H38" s="1" t="s">
        <v>90</v>
      </c>
      <c r="I38" s="2">
        <v>88</v>
      </c>
      <c r="J38" s="2">
        <v>2.37</v>
      </c>
      <c r="K38" s="2">
        <f t="shared" si="0"/>
        <v>0.42000000000000004</v>
      </c>
      <c r="L38" s="2">
        <f t="shared" si="1"/>
        <v>0</v>
      </c>
      <c r="P38" s="6">
        <v>0.11</v>
      </c>
      <c r="Q38" s="5">
        <v>369.69625000000002</v>
      </c>
      <c r="R38" s="7">
        <v>0.22</v>
      </c>
      <c r="S38" s="5">
        <v>419.65</v>
      </c>
      <c r="T38" s="8">
        <v>0.09</v>
      </c>
      <c r="U38" s="5">
        <v>51.502499999999998</v>
      </c>
      <c r="AL38" s="5" t="str">
        <f t="shared" si="2"/>
        <v/>
      </c>
      <c r="AN38" s="5" t="str">
        <f t="shared" si="3"/>
        <v/>
      </c>
      <c r="AP38" s="5" t="str">
        <f t="shared" si="4"/>
        <v/>
      </c>
      <c r="AS38" s="5">
        <f t="shared" si="8"/>
        <v>840.84875000000011</v>
      </c>
      <c r="AT38" s="11">
        <f t="shared" si="6"/>
        <v>0.13954673667643042</v>
      </c>
      <c r="AU38" s="5">
        <f t="shared" si="9"/>
        <v>139.54673667643041</v>
      </c>
    </row>
    <row r="39" spans="1:57" x14ac:dyDescent="0.25">
      <c r="B39" s="41" t="s">
        <v>114</v>
      </c>
    </row>
    <row r="40" spans="1:57" x14ac:dyDescent="0.25">
      <c r="B40" s="1" t="s">
        <v>104</v>
      </c>
      <c r="C40" s="42" t="s">
        <v>116</v>
      </c>
      <c r="D40" s="42" t="s">
        <v>108</v>
      </c>
      <c r="J40" s="2">
        <v>4</v>
      </c>
      <c r="K40" s="2">
        <f t="shared" si="0"/>
        <v>4.58</v>
      </c>
      <c r="L40" s="2">
        <f t="shared" si="1"/>
        <v>0</v>
      </c>
      <c r="AG40" s="9">
        <v>4.58</v>
      </c>
      <c r="AH40" s="5">
        <v>9522.4587499999998</v>
      </c>
      <c r="AL40" s="5" t="str">
        <f>IF(AK40&gt;0,AK40*$AL$1,"")</f>
        <v/>
      </c>
      <c r="AN40" s="5" t="str">
        <f>IF(AM40&gt;0,AM40*$AN$1,"")</f>
        <v/>
      </c>
      <c r="AP40" s="5" t="str">
        <f>IF(AO40&gt;0,AO40*$AP$1,"")</f>
        <v/>
      </c>
      <c r="AS40" s="5">
        <f t="shared" si="8"/>
        <v>9522.4587499999998</v>
      </c>
      <c r="AT40" s="43">
        <f t="shared" si="6"/>
        <v>1.5803413440269971</v>
      </c>
      <c r="AU40" s="5">
        <f t="shared" si="9"/>
        <v>1580.3413440269971</v>
      </c>
    </row>
    <row r="41" spans="1:57" x14ac:dyDescent="0.25">
      <c r="B41" s="1" t="s">
        <v>105</v>
      </c>
      <c r="C41" s="42" t="s">
        <v>116</v>
      </c>
      <c r="D41" s="42" t="s">
        <v>108</v>
      </c>
      <c r="J41" s="2">
        <v>3.18</v>
      </c>
      <c r="K41" s="2">
        <f t="shared" si="0"/>
        <v>2.78</v>
      </c>
      <c r="L41" s="2">
        <f t="shared" si="1"/>
        <v>0</v>
      </c>
      <c r="AG41" s="9">
        <v>2.78</v>
      </c>
      <c r="AH41" s="5">
        <v>6280.4437499999995</v>
      </c>
      <c r="AL41" s="5" t="str">
        <f>IF(AK41&gt;0,AK41*$AL$1,"")</f>
        <v/>
      </c>
      <c r="AN41" s="5" t="str">
        <f>IF(AM41&gt;0,AM41*$AN$1,"")</f>
        <v/>
      </c>
      <c r="AP41" s="5" t="str">
        <f>IF(AO41&gt;0,AO41*$AP$1,"")</f>
        <v/>
      </c>
      <c r="AS41" s="5">
        <f t="shared" si="8"/>
        <v>6280.4437499999995</v>
      </c>
      <c r="AT41" s="43">
        <f t="shared" si="6"/>
        <v>1.0422985467866641</v>
      </c>
      <c r="AU41" s="5">
        <f t="shared" si="9"/>
        <v>1042.298546786664</v>
      </c>
    </row>
    <row r="42" spans="1:57" x14ac:dyDescent="0.25">
      <c r="B42" s="41" t="s">
        <v>113</v>
      </c>
    </row>
    <row r="43" spans="1:57" ht="15.75" thickBot="1" x14ac:dyDescent="0.3">
      <c r="B43" s="1" t="s">
        <v>105</v>
      </c>
      <c r="C43" s="42" t="s">
        <v>117</v>
      </c>
      <c r="D43" s="42" t="s">
        <v>108</v>
      </c>
      <c r="J43" s="2">
        <v>2.2599999999999998</v>
      </c>
      <c r="K43" s="2">
        <f t="shared" si="0"/>
        <v>3.55</v>
      </c>
      <c r="L43" s="2">
        <f t="shared" si="1"/>
        <v>0</v>
      </c>
      <c r="AG43" s="9">
        <v>3.55</v>
      </c>
      <c r="AH43" s="5">
        <v>8562.15</v>
      </c>
      <c r="AL43" s="5" t="str">
        <f>IF(AK43&gt;0,AK43*$AL$1,"")</f>
        <v/>
      </c>
      <c r="AN43" s="5" t="str">
        <f>IF(AM43&gt;0,AM43*$AN$1,"")</f>
        <v/>
      </c>
      <c r="AP43" s="5" t="str">
        <f>IF(AO43&gt;0,AO43*$AP$1,"")</f>
        <v/>
      </c>
      <c r="AS43" s="5">
        <f t="shared" si="8"/>
        <v>8562.15</v>
      </c>
      <c r="AT43" s="11">
        <f t="shared" si="6"/>
        <v>1.4209690998935283</v>
      </c>
      <c r="AU43" s="5">
        <f t="shared" si="9"/>
        <v>1420.9690998935282</v>
      </c>
    </row>
    <row r="44" spans="1:57" ht="15.75" thickTop="1" x14ac:dyDescent="0.25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>
        <f t="shared" ref="K44:BE44" si="10">SUM(K3:K43)</f>
        <v>307.58</v>
      </c>
      <c r="L44" s="28">
        <f t="shared" si="10"/>
        <v>39.01</v>
      </c>
      <c r="M44" s="29">
        <f t="shared" si="10"/>
        <v>39.01</v>
      </c>
      <c r="N44" s="30">
        <f t="shared" si="10"/>
        <v>39.540000000000006</v>
      </c>
      <c r="O44" s="31">
        <f t="shared" si="10"/>
        <v>123957.9</v>
      </c>
      <c r="P44" s="32">
        <f t="shared" si="10"/>
        <v>115.54999999999998</v>
      </c>
      <c r="Q44" s="31">
        <f t="shared" si="10"/>
        <v>291262.53590999998</v>
      </c>
      <c r="R44" s="33">
        <f t="shared" si="10"/>
        <v>96.8</v>
      </c>
      <c r="S44" s="31">
        <f t="shared" si="10"/>
        <v>147378.9</v>
      </c>
      <c r="T44" s="34">
        <f t="shared" si="10"/>
        <v>27.039999999999996</v>
      </c>
      <c r="U44" s="31">
        <f t="shared" si="10"/>
        <v>12394.935000000001</v>
      </c>
      <c r="V44" s="28">
        <f t="shared" si="10"/>
        <v>0</v>
      </c>
      <c r="W44" s="31">
        <f t="shared" si="10"/>
        <v>0</v>
      </c>
      <c r="X44" s="28">
        <f t="shared" si="10"/>
        <v>0</v>
      </c>
      <c r="Y44" s="31">
        <f t="shared" si="10"/>
        <v>0</v>
      </c>
      <c r="Z44" s="35">
        <f t="shared" si="10"/>
        <v>7.25</v>
      </c>
      <c r="AA44" s="31">
        <f t="shared" si="10"/>
        <v>1385.325</v>
      </c>
      <c r="AB44" s="36">
        <f t="shared" si="10"/>
        <v>10.49</v>
      </c>
      <c r="AC44" s="31">
        <f t="shared" si="10"/>
        <v>1812.4375</v>
      </c>
      <c r="AD44" s="28">
        <f t="shared" si="10"/>
        <v>0</v>
      </c>
      <c r="AE44" s="28">
        <f t="shared" si="10"/>
        <v>0</v>
      </c>
      <c r="AF44" s="31">
        <f t="shared" si="10"/>
        <v>0</v>
      </c>
      <c r="AG44" s="35">
        <f t="shared" si="10"/>
        <v>10.91</v>
      </c>
      <c r="AH44" s="31">
        <f t="shared" si="10"/>
        <v>24365.052499999998</v>
      </c>
      <c r="AI44" s="28">
        <f t="shared" si="10"/>
        <v>0</v>
      </c>
      <c r="AJ44" s="31">
        <f t="shared" si="10"/>
        <v>0</v>
      </c>
      <c r="AK44" s="29">
        <f t="shared" si="10"/>
        <v>0</v>
      </c>
      <c r="AL44" s="31">
        <f t="shared" si="10"/>
        <v>0</v>
      </c>
      <c r="AM44" s="29">
        <f t="shared" si="10"/>
        <v>0</v>
      </c>
      <c r="AN44" s="31">
        <f t="shared" si="10"/>
        <v>0</v>
      </c>
      <c r="AO44" s="28">
        <f t="shared" si="10"/>
        <v>0</v>
      </c>
      <c r="AP44" s="31">
        <f t="shared" si="10"/>
        <v>0</v>
      </c>
      <c r="AQ44" s="28">
        <f t="shared" si="10"/>
        <v>0</v>
      </c>
      <c r="AR44" s="28">
        <f t="shared" si="10"/>
        <v>0</v>
      </c>
      <c r="AS44" s="31">
        <f t="shared" si="10"/>
        <v>602557.08590999991</v>
      </c>
      <c r="AT44" s="28">
        <f t="shared" si="10"/>
        <v>100.00000000000001</v>
      </c>
      <c r="AU44" s="31">
        <f t="shared" si="10"/>
        <v>100000.00000000004</v>
      </c>
      <c r="AV44" s="37">
        <f t="shared" si="10"/>
        <v>0</v>
      </c>
      <c r="AW44" s="31">
        <f t="shared" si="10"/>
        <v>0</v>
      </c>
      <c r="AX44" s="38">
        <f t="shared" si="10"/>
        <v>0</v>
      </c>
      <c r="AY44" s="31">
        <f t="shared" si="10"/>
        <v>0</v>
      </c>
      <c r="AZ44" s="39">
        <f t="shared" si="10"/>
        <v>0</v>
      </c>
      <c r="BA44" s="31">
        <f t="shared" si="10"/>
        <v>0</v>
      </c>
      <c r="BB44" s="40">
        <f t="shared" si="10"/>
        <v>0</v>
      </c>
      <c r="BC44" s="31">
        <f t="shared" si="10"/>
        <v>0</v>
      </c>
      <c r="BD44" s="28">
        <f t="shared" si="10"/>
        <v>0</v>
      </c>
      <c r="BE44" s="31">
        <f t="shared" si="10"/>
        <v>0</v>
      </c>
    </row>
    <row r="47" spans="1:57" x14ac:dyDescent="0.25">
      <c r="B47" s="41" t="s">
        <v>106</v>
      </c>
      <c r="C47" s="2">
        <f>SUM(K44:L44)</f>
        <v>346.59</v>
      </c>
    </row>
  </sheetData>
  <autoFilter ref="A2:BE44" xr:uid="{00000000-0001-0000-0000-000000000000}"/>
  <conditionalFormatting sqref="I40:I51">
    <cfRule type="notContainsText" dxfId="0" priority="15" operator="notContains" text="#########">
      <formula>ISERROR(SEARCH("#########",I40))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F471694366554EA47E0857EFF9B72E" ma:contentTypeVersion="20" ma:contentTypeDescription="Create a new document." ma:contentTypeScope="" ma:versionID="22676a9f3a131e9a817a7a51bae7789c">
  <xsd:schema xmlns:xsd="http://www.w3.org/2001/XMLSchema" xmlns:xs="http://www.w3.org/2001/XMLSchema" xmlns:p="http://schemas.microsoft.com/office/2006/metadata/properties" xmlns:ns1="http://schemas.microsoft.com/sharepoint/v3" xmlns:ns2="86e58739-8685-4d29-a2ec-7c9c68f6c483" xmlns:ns3="0443536a-32f8-43be-b347-138dc7c4b70d" targetNamespace="http://schemas.microsoft.com/office/2006/metadata/properties" ma:root="true" ma:fieldsID="c5ab0336aa613c45916f997427e8746c" ns1:_="" ns2:_="" ns3:_="">
    <xsd:import namespace="http://schemas.microsoft.com/sharepoint/v3"/>
    <xsd:import namespace="86e58739-8685-4d29-a2ec-7c9c68f6c483"/>
    <xsd:import namespace="0443536a-32f8-43be-b347-138dc7c4b7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e58739-8685-4d29-a2ec-7c9c68f6c4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bccc17c-46ff-49d2-8759-2bb659646c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7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43536a-32f8-43be-b347-138dc7c4b70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914a0cd-eb9a-4db4-97f4-816251a3ff74}" ma:internalName="TaxCatchAll" ma:showField="CatchAllData" ma:web="0443536a-32f8-43be-b347-138dc7c4b7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86e58739-8685-4d29-a2ec-7c9c68f6c483">
      <Terms xmlns="http://schemas.microsoft.com/office/infopath/2007/PartnerControls"/>
    </lcf76f155ced4ddcb4097134ff3c332f>
    <TaxCatchAll xmlns="0443536a-32f8-43be-b347-138dc7c4b70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D7348E7-F09B-45B6-9513-F36780A331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6e58739-8685-4d29-a2ec-7c9c68f6c483"/>
    <ds:schemaRef ds:uri="0443536a-32f8-43be-b347-138dc7c4b7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BEAA42-4109-43E6-878F-2E7D7904CEBC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86e58739-8685-4d29-a2ec-7c9c68f6c483"/>
    <ds:schemaRef ds:uri="0443536a-32f8-43be-b347-138dc7c4b70d"/>
  </ds:schemaRefs>
</ds:datastoreItem>
</file>

<file path=customXml/itemProps3.xml><?xml version="1.0" encoding="utf-8"?>
<ds:datastoreItem xmlns:ds="http://schemas.openxmlformats.org/officeDocument/2006/customXml" ds:itemID="{E2DE22A6-12B6-479F-9A81-2CA9BEC4917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Kayla Boettcher</dc:creator>
  <cp:lastModifiedBy>Scott Henderson</cp:lastModifiedBy>
  <dcterms:created xsi:type="dcterms:W3CDTF">2025-01-09T19:58:08Z</dcterms:created>
  <dcterms:modified xsi:type="dcterms:W3CDTF">2025-03-20T19:46:41Z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0x01010099F471694366554EA47E0857EFF9B72E</vt:lpwstr>
  </property>
  <property fmtid="{D5CDD505-2E9C-101B-9397-08002B2CF9AE}" pid="3" name="MediaServiceImageTags">
    <vt:lpwstr/>
  </property>
</Properties>
</file>