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JD 22/"/>
    </mc:Choice>
  </mc:AlternateContent>
  <xr:revisionPtr revIDLastSave="6" documentId="8_{6C7225FF-F535-4BDF-A5E5-DCF22E6374CA}" xr6:coauthVersionLast="47" xr6:coauthVersionMax="47" xr10:uidLastSave="{B0C10945-1D88-47E9-A9C7-C56C4CBBA474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Sheet1!$A$2:$AU$59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1" i="1"/>
  <c r="L51" i="1"/>
  <c r="K52" i="1"/>
  <c r="L52" i="1"/>
  <c r="K54" i="1"/>
  <c r="L54" i="1"/>
  <c r="K55" i="1"/>
  <c r="L55" i="1"/>
  <c r="K56" i="1"/>
  <c r="L56" i="1"/>
  <c r="K58" i="1"/>
  <c r="L58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1" i="1"/>
  <c r="AS52" i="1"/>
  <c r="AS54" i="1"/>
  <c r="AS55" i="1"/>
  <c r="AS56" i="1"/>
  <c r="AS58" i="1"/>
  <c r="AR59" i="1"/>
  <c r="AQ59" i="1"/>
  <c r="AO59" i="1"/>
  <c r="AM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AP56" i="1"/>
  <c r="AN56" i="1"/>
  <c r="AL56" i="1"/>
  <c r="AP58" i="1"/>
  <c r="AN58" i="1"/>
  <c r="AL58" i="1"/>
  <c r="AP55" i="1"/>
  <c r="AN55" i="1"/>
  <c r="AL55" i="1"/>
  <c r="AP54" i="1"/>
  <c r="AN54" i="1"/>
  <c r="AL54" i="1"/>
  <c r="AP52" i="1"/>
  <c r="AN52" i="1"/>
  <c r="AL52" i="1"/>
  <c r="AP51" i="1"/>
  <c r="AN51" i="1"/>
  <c r="AL51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P59" i="1" s="1"/>
  <c r="AN3" i="1"/>
  <c r="AN59" i="1" s="1"/>
  <c r="AL3" i="1"/>
  <c r="L3" i="1"/>
  <c r="K3" i="1"/>
  <c r="L59" i="1" l="1"/>
  <c r="K59" i="1"/>
  <c r="C62" i="1" s="1"/>
  <c r="AL59" i="1"/>
  <c r="AS59" i="1"/>
  <c r="AT26" i="1" l="1"/>
  <c r="AU26" i="1" s="1"/>
  <c r="AT4" i="1"/>
  <c r="AU4" i="1" s="1"/>
  <c r="AT46" i="1"/>
  <c r="AU46" i="1" s="1"/>
  <c r="AT54" i="1"/>
  <c r="AU54" i="1" s="1"/>
  <c r="AT48" i="1"/>
  <c r="AU48" i="1" s="1"/>
  <c r="AT16" i="1"/>
  <c r="AU16" i="1" s="1"/>
  <c r="AT52" i="1"/>
  <c r="AU52" i="1" s="1"/>
  <c r="AT32" i="1"/>
  <c r="AU32" i="1" s="1"/>
  <c r="AT22" i="1"/>
  <c r="AU22" i="1" s="1"/>
  <c r="AT58" i="1"/>
  <c r="AU58" i="1" s="1"/>
  <c r="AT38" i="1"/>
  <c r="AU38" i="1" s="1"/>
  <c r="AT44" i="1"/>
  <c r="AU44" i="1" s="1"/>
  <c r="AT28" i="1"/>
  <c r="AU28" i="1" s="1"/>
  <c r="AT56" i="1"/>
  <c r="AU56" i="1" s="1"/>
  <c r="AT18" i="1"/>
  <c r="AU18" i="1" s="1"/>
  <c r="AT7" i="1"/>
  <c r="AU7" i="1" s="1"/>
  <c r="AT35" i="1"/>
  <c r="AU35" i="1" s="1"/>
  <c r="AT45" i="1"/>
  <c r="AU45" i="1" s="1"/>
  <c r="AT55" i="1"/>
  <c r="AU55" i="1" s="1"/>
  <c r="AT6" i="1"/>
  <c r="AU6" i="1" s="1"/>
  <c r="AT8" i="1"/>
  <c r="AU8" i="1" s="1"/>
  <c r="AT10" i="1"/>
  <c r="AU10" i="1" s="1"/>
  <c r="AT12" i="1"/>
  <c r="AU12" i="1" s="1"/>
  <c r="AT13" i="1"/>
  <c r="AU13" i="1" s="1"/>
  <c r="AT23" i="1"/>
  <c r="AU23" i="1" s="1"/>
  <c r="AT31" i="1"/>
  <c r="AU31" i="1" s="1"/>
  <c r="AT43" i="1"/>
  <c r="AU43" i="1" s="1"/>
  <c r="AT51" i="1"/>
  <c r="AU51" i="1" s="1"/>
  <c r="AT5" i="1"/>
  <c r="AU5" i="1" s="1"/>
  <c r="AT15" i="1"/>
  <c r="AU15" i="1" s="1"/>
  <c r="AT19" i="1"/>
  <c r="AU19" i="1" s="1"/>
  <c r="AT29" i="1"/>
  <c r="AU29" i="1" s="1"/>
  <c r="AT41" i="1"/>
  <c r="AU41" i="1" s="1"/>
  <c r="AT11" i="1"/>
  <c r="AU11" i="1" s="1"/>
  <c r="AT37" i="1"/>
  <c r="AU37" i="1" s="1"/>
  <c r="AT47" i="1"/>
  <c r="AU47" i="1" s="1"/>
  <c r="AT9" i="1"/>
  <c r="AU9" i="1" s="1"/>
  <c r="AT17" i="1"/>
  <c r="AU17" i="1" s="1"/>
  <c r="AT21" i="1"/>
  <c r="AU21" i="1" s="1"/>
  <c r="AT25" i="1"/>
  <c r="AU25" i="1" s="1"/>
  <c r="AT27" i="1"/>
  <c r="AU27" i="1" s="1"/>
  <c r="AT33" i="1"/>
  <c r="AU33" i="1" s="1"/>
  <c r="AT39" i="1"/>
  <c r="AU39" i="1" s="1"/>
  <c r="AT49" i="1"/>
  <c r="AU49" i="1" s="1"/>
  <c r="AT24" i="1"/>
  <c r="AU24" i="1" s="1"/>
  <c r="AT14" i="1"/>
  <c r="AU14" i="1" s="1"/>
  <c r="AT34" i="1"/>
  <c r="AU34" i="1" s="1"/>
  <c r="AT30" i="1"/>
  <c r="AU30" i="1" s="1"/>
  <c r="AT40" i="1"/>
  <c r="AU40" i="1" s="1"/>
  <c r="AT42" i="1"/>
  <c r="AU42" i="1" s="1"/>
  <c r="AT36" i="1"/>
  <c r="AU36" i="1" s="1"/>
  <c r="AT20" i="1"/>
  <c r="AU20" i="1" s="1"/>
  <c r="AT3" i="1"/>
  <c r="AU3" i="1" s="1"/>
  <c r="AT59" i="1" l="1"/>
  <c r="AU59" i="1"/>
</calcChain>
</file>

<file path=xl/sharedStrings.xml><?xml version="1.0" encoding="utf-8"?>
<sst xmlns="http://schemas.openxmlformats.org/spreadsheetml/2006/main" count="446" uniqueCount="164">
  <si>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</si>
  <si>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</si>
  <si>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</si>
  <si>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</si>
  <si>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</si>
  <si>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</si>
  <si>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</si>
  <si>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</si>
  <si>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</si>
  <si>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</si>
  <si>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</si>
  <si>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</si>
  <si>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</si>
  <si>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</si>
  <si>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</si>
  <si>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</si>
  <si>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</si>
  <si>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</si>
  <si>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</si>
  <si>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</si>
  <si>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</si>
  <si>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</si>
  <si>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</si>
  <si>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</si>
  <si>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</si>
  <si>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</si>
  <si>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</si>
  <si>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</si>
  <si>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</si>
  <si>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</si>
  <si>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</si>
  <si>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</si>
  <si>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</si>
  <si>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</si>
  <si>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</si>
  <si>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</si>
  <si>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</si>
  <si>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</si>
  <si>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</si>
  <si>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</si>
  <si>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</si>
  <si>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</si>
  <si>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</si>
  <si>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</si>
  <si>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</si>
  <si>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</si>
  <si>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</si>
  <si>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</si>
  <si>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030180300</t>
  </si>
  <si>
    <t>KUEHN/PEGGY/TRUST</t>
  </si>
  <si>
    <t>33263 RIVER RD</t>
  </si>
  <si>
    <t>REDWOOD FALLS MN 56283</t>
  </si>
  <si>
    <t>SESW</t>
  </si>
  <si>
    <t>18</t>
  </si>
  <si>
    <t>108</t>
  </si>
  <si>
    <t>038</t>
  </si>
  <si>
    <t>SWSW</t>
  </si>
  <si>
    <t>NWSW</t>
  </si>
  <si>
    <t>030190400</t>
  </si>
  <si>
    <t>SWENHAUGEN/PAUL</t>
  </si>
  <si>
    <t>2919 181ST ST</t>
  </si>
  <si>
    <t>CURRIE MN 56123</t>
  </si>
  <si>
    <t>NENW</t>
  </si>
  <si>
    <t>19</t>
  </si>
  <si>
    <t>NWNW</t>
  </si>
  <si>
    <t>030190401</t>
  </si>
  <si>
    <t>TIMMERMAN CHILDREN FAMILY TRST</t>
  </si>
  <si>
    <t>120 COVENTRY LN</t>
  </si>
  <si>
    <t>SALEM IL 62881</t>
  </si>
  <si>
    <t>SENW</t>
  </si>
  <si>
    <t>SWNW</t>
  </si>
  <si>
    <t>030190501</t>
  </si>
  <si>
    <t>ELIZABETH A KLEVEN RLT &amp;</t>
  </si>
  <si>
    <t>21953 COUNTY RD 7</t>
  </si>
  <si>
    <t>WALNUT GROVE MN 56180</t>
  </si>
  <si>
    <t>09-013-0040</t>
  </si>
  <si>
    <t>WARNER/DEAN L &amp; LOIS A/TRUSTS</t>
  </si>
  <si>
    <t>26 SANDBAR RD</t>
  </si>
  <si>
    <t>TRACY MN 56175</t>
  </si>
  <si>
    <t>NWSE</t>
  </si>
  <si>
    <t>13</t>
  </si>
  <si>
    <t>039</t>
  </si>
  <si>
    <t>SWSE</t>
  </si>
  <si>
    <t>SESE</t>
  </si>
  <si>
    <t>NESE</t>
  </si>
  <si>
    <t>09-023-0030</t>
  </si>
  <si>
    <t>ZIEMKE/RICK &amp; CAROL</t>
  </si>
  <si>
    <t>2284 260TH AVE</t>
  </si>
  <si>
    <t>WALNUT GROVE  MN 56180-9352</t>
  </si>
  <si>
    <t>23</t>
  </si>
  <si>
    <t>09-023-0040</t>
  </si>
  <si>
    <t>KASSEL/MITCHELL F &amp; CASSIE L</t>
  </si>
  <si>
    <t>2848 201ST ST</t>
  </si>
  <si>
    <t>WALNUT GROVE  MN 56180</t>
  </si>
  <si>
    <t>09-023-0041</t>
  </si>
  <si>
    <t>BLUE STEM FARMS LLC</t>
  </si>
  <si>
    <t>60436 260TH ST</t>
  </si>
  <si>
    <t>LITCHFIELD MN 55355</t>
  </si>
  <si>
    <t>NESW</t>
  </si>
  <si>
    <t>09-024-0010</t>
  </si>
  <si>
    <t>2139 290TH AVE</t>
  </si>
  <si>
    <t>NENE</t>
  </si>
  <si>
    <t>24</t>
  </si>
  <si>
    <t>09-024-0020</t>
  </si>
  <si>
    <t>SWENHAUGEN/LACINDA/ET AL (3)</t>
  </si>
  <si>
    <t>2797 181ST ST</t>
  </si>
  <si>
    <t>SENE</t>
  </si>
  <si>
    <t>09-024-0030</t>
  </si>
  <si>
    <t>CARTER/CRAIG W/SEPARATE TRUST</t>
  </si>
  <si>
    <t>WALNUT GROVE  MN 56180-9364</t>
  </si>
  <si>
    <t>NWNE</t>
  </si>
  <si>
    <t>SWNE</t>
  </si>
  <si>
    <t>09-024-0040</t>
  </si>
  <si>
    <t>CARTER/CRAIG W &amp; LINDA J</t>
  </si>
  <si>
    <t>09-024-0060</t>
  </si>
  <si>
    <t>STEVENSON/JESSIE JO/TRUST</t>
  </si>
  <si>
    <t>2179 290TH AVE</t>
  </si>
  <si>
    <t>09-024-0070</t>
  </si>
  <si>
    <t>SKJONG/SHARON/ET AL (6)</t>
  </si>
  <si>
    <t>12 EASTLICK TRL</t>
  </si>
  <si>
    <t>TRACY  MN 56175</t>
  </si>
  <si>
    <t>09-024-0071</t>
  </si>
  <si>
    <t>09-024-0072</t>
  </si>
  <si>
    <t>5600 GRANITE PARKWAY VII</t>
  </si>
  <si>
    <t>PLANO  TX 75024</t>
  </si>
  <si>
    <t>09-025-0010</t>
  </si>
  <si>
    <t>SCHMITZ/KAREN A/TRUST</t>
  </si>
  <si>
    <t>68 LAKEVIEW DR</t>
  </si>
  <si>
    <t>SLAYTON MN 56172-1926</t>
  </si>
  <si>
    <t>25</t>
  </si>
  <si>
    <t>09-025-0011</t>
  </si>
  <si>
    <t>SCHMITZ/SUSAN K/TRUST</t>
  </si>
  <si>
    <t>1361 200TH AVE</t>
  </si>
  <si>
    <t>CURRIE  MN 56123-1086</t>
  </si>
  <si>
    <t>09-025-0020</t>
  </si>
  <si>
    <t>ENSTAD/DON/TRUST ET AL</t>
  </si>
  <si>
    <t>25463 COUNTY ROAD 7</t>
  </si>
  <si>
    <t>WALNUT GROVE MN</t>
  </si>
  <si>
    <t>09-026-0010</t>
  </si>
  <si>
    <t>KOBLEGARD/MARK J &amp; KAY E</t>
  </si>
  <si>
    <t>191 8TH ST PO BOX 621</t>
  </si>
  <si>
    <t>26</t>
  </si>
  <si>
    <t>09-026-0011</t>
  </si>
  <si>
    <t>RED ROCK RURAL WATER SYSTEM</t>
  </si>
  <si>
    <t>09-026-0012</t>
  </si>
  <si>
    <t>VANGELDEREN/KRAIG L</t>
  </si>
  <si>
    <t>2885 201ST ST</t>
  </si>
  <si>
    <t>WALNUT GROVE  MN 56180-9344</t>
  </si>
  <si>
    <t>CSAH 17</t>
  </si>
  <si>
    <t>CSAH 45</t>
  </si>
  <si>
    <t>211TH ST</t>
  </si>
  <si>
    <t>300TH AVE</t>
  </si>
  <si>
    <t>290TH AVE</t>
  </si>
  <si>
    <t>TOTAL WATERSHED ACRES:</t>
  </si>
  <si>
    <t>MURRAY CTY RDS</t>
  </si>
  <si>
    <t>HOLLY TWP RDS</t>
  </si>
  <si>
    <t>ANN TWP RDS</t>
  </si>
  <si>
    <t>C/O CATHERINE KASSEL 2036 270TH AVE</t>
  </si>
  <si>
    <t>3051 20TH STREET</t>
  </si>
  <si>
    <t>SLAYTON MN 56172</t>
  </si>
  <si>
    <t>C/O RON KOTTKE 27884 COUNTY ROAD 7</t>
  </si>
  <si>
    <t>FEDERAL NATIONAL MORTGAGE ASSN</t>
  </si>
  <si>
    <t>PO BOX 160</t>
  </si>
  <si>
    <t>JEFFERS MN 56145-0160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</si>
</sst>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workbookViewId="0">
      <pane xSplit="2" ySplit="2" topLeftCell="X39" activePane="bottomRight" state="frozen"/>
      <selection pane="topRight" activeCell="C1" sqref="C1"/>
      <selection pane="bottomLeft" activeCell="A3" sqref="A3"/>
      <selection pane="bottomRight" activeCell="AU54" sqref="AU54:AU56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3.28515625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3" width="17.7109375" style="2" hidden="1" customWidth="1"/>
    <col min="44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0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154.83000000000001</v>
      </c>
      <c r="J3" s="2">
        <v>37.22</v>
      </c>
      <c r="K3" s="2">
        <f t="shared" ref="K3:K34" si="0">SUM(N3,P3,R3,T3,V3,X3,Z3,AB3,AE3,AG3,AI3)</f>
        <v>0.59</v>
      </c>
      <c r="L3" s="2">
        <f t="shared" ref="L3:L34" si="1">SUM(M3,AD3,AK3,AM3,AO3,AQ3,AR3)</f>
        <v>0</v>
      </c>
      <c r="P3" s="6">
        <v>0.59</v>
      </c>
      <c r="Q3" s="5">
        <v>975.8599999999999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" si="5">SUM(O3,Q3,S3,U3,W3,Y3,AA3,AC3,AF3,AH3,AJ3)</f>
        <v>975.8599999999999</v>
      </c>
      <c r="AT3" s="30">
        <f>(AS3/$AS$59)*100</f>
        <v>6.4640803509312186E-2</v>
      </c>
      <c r="AU3" s="5">
        <f t="shared" ref="AU3:AU58" si="6">(AT3/100)*$AU$1</f>
        <v>64.640803509312192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154.83000000000001</v>
      </c>
      <c r="J4" s="2">
        <v>36.58</v>
      </c>
      <c r="K4" s="2">
        <f t="shared" si="0"/>
        <v>26.44</v>
      </c>
      <c r="L4" s="2">
        <f t="shared" si="1"/>
        <v>2.61</v>
      </c>
      <c r="P4" s="6">
        <v>26.44</v>
      </c>
      <c r="Q4" s="5">
        <v>43731.76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R4" s="2">
        <v>2.61</v>
      </c>
      <c r="AS4" s="5">
        <f t="shared" ref="AS4:AS58" si="7">SUM(O4,Q4,S4,U4,W4,Y4,AA4,AC4,AF4,AH4,AJ4)</f>
        <v>43731.76</v>
      </c>
      <c r="AT4" s="30">
        <f t="shared" ref="AT4:AT58" si="8">(AS4/$AS$59)*100</f>
        <v>2.8967844826884992</v>
      </c>
      <c r="AU4" s="5">
        <f t="shared" si="6"/>
        <v>2896.7844826884989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51</v>
      </c>
      <c r="E5" s="1" t="s">
        <v>57</v>
      </c>
      <c r="F5" s="1" t="s">
        <v>53</v>
      </c>
      <c r="G5" s="1" t="s">
        <v>54</v>
      </c>
      <c r="H5" s="1" t="s">
        <v>55</v>
      </c>
      <c r="I5" s="2">
        <v>154.83000000000001</v>
      </c>
      <c r="J5" s="2">
        <v>38.42</v>
      </c>
      <c r="K5" s="2">
        <f t="shared" si="0"/>
        <v>5.2799999999999994</v>
      </c>
      <c r="L5" s="2">
        <f t="shared" si="1"/>
        <v>0</v>
      </c>
      <c r="P5" s="6">
        <v>3.17</v>
      </c>
      <c r="Q5" s="5">
        <v>5243.18</v>
      </c>
      <c r="R5" s="7">
        <v>2.11</v>
      </c>
      <c r="S5" s="5">
        <v>2030.875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7274.0550000000003</v>
      </c>
      <c r="AT5" s="30">
        <f t="shared" si="8"/>
        <v>0.48183218901372116</v>
      </c>
      <c r="AU5" s="5">
        <f t="shared" si="6"/>
        <v>481.83218901372118</v>
      </c>
    </row>
    <row r="6" spans="1:47" x14ac:dyDescent="0.25">
      <c r="A6" s="1" t="s">
        <v>58</v>
      </c>
      <c r="B6" s="1" t="s">
        <v>59</v>
      </c>
      <c r="C6" s="1" t="s">
        <v>60</v>
      </c>
      <c r="D6" s="1" t="s">
        <v>61</v>
      </c>
      <c r="E6" s="1" t="s">
        <v>62</v>
      </c>
      <c r="F6" s="1" t="s">
        <v>63</v>
      </c>
      <c r="G6" s="1" t="s">
        <v>54</v>
      </c>
      <c r="H6" s="1" t="s">
        <v>55</v>
      </c>
      <c r="I6" s="2">
        <v>77.34</v>
      </c>
      <c r="J6" s="2">
        <v>37.520000000000003</v>
      </c>
      <c r="K6" s="2">
        <f t="shared" si="0"/>
        <v>6.5</v>
      </c>
      <c r="L6" s="2">
        <f t="shared" si="1"/>
        <v>0</v>
      </c>
      <c r="P6" s="6">
        <v>2.39</v>
      </c>
      <c r="Q6" s="5">
        <v>3953.06</v>
      </c>
      <c r="R6" s="7">
        <v>4.1100000000000003</v>
      </c>
      <c r="S6" s="5">
        <v>3955.875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7"/>
        <v>7908.9349999999995</v>
      </c>
      <c r="AT6" s="11">
        <f t="shared" si="8"/>
        <v>0.52388653423946263</v>
      </c>
      <c r="AU6" s="5">
        <f t="shared" si="6"/>
        <v>523.88653423946266</v>
      </c>
    </row>
    <row r="7" spans="1:47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64</v>
      </c>
      <c r="F7" s="1" t="s">
        <v>63</v>
      </c>
      <c r="G7" s="1" t="s">
        <v>54</v>
      </c>
      <c r="H7" s="1" t="s">
        <v>55</v>
      </c>
      <c r="I7" s="2">
        <v>77.34</v>
      </c>
      <c r="J7" s="2">
        <v>37.47</v>
      </c>
      <c r="K7" s="2">
        <f t="shared" si="0"/>
        <v>35.65</v>
      </c>
      <c r="L7" s="2">
        <f t="shared" si="1"/>
        <v>0</v>
      </c>
      <c r="P7" s="6">
        <v>34.479999999999997</v>
      </c>
      <c r="Q7" s="5">
        <v>57029.919999999998</v>
      </c>
      <c r="R7" s="7">
        <v>1.08</v>
      </c>
      <c r="S7" s="5">
        <v>1039.5</v>
      </c>
      <c r="AG7" s="9">
        <v>0.09</v>
      </c>
      <c r="AH7" s="5">
        <v>119.07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58188.49</v>
      </c>
      <c r="AT7" s="11">
        <f t="shared" si="8"/>
        <v>3.8543958647691037</v>
      </c>
      <c r="AU7" s="5">
        <f t="shared" si="6"/>
        <v>3854.3958647691038</v>
      </c>
    </row>
    <row r="8" spans="1:47" x14ac:dyDescent="0.25">
      <c r="A8" s="1" t="s">
        <v>65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63</v>
      </c>
      <c r="G8" s="1" t="s">
        <v>54</v>
      </c>
      <c r="H8" s="1" t="s">
        <v>55</v>
      </c>
      <c r="I8" s="2">
        <v>77.510000000000005</v>
      </c>
      <c r="J8" s="2">
        <v>38.46</v>
      </c>
      <c r="K8" s="2">
        <f t="shared" si="0"/>
        <v>7.95</v>
      </c>
      <c r="L8" s="2">
        <f t="shared" si="1"/>
        <v>0</v>
      </c>
      <c r="R8" s="7">
        <v>7.95</v>
      </c>
      <c r="S8" s="5">
        <v>7651.875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7"/>
        <v>7651.875</v>
      </c>
      <c r="AT8" s="11">
        <f t="shared" si="8"/>
        <v>0.50685892274795386</v>
      </c>
      <c r="AU8" s="5">
        <f t="shared" si="6"/>
        <v>506.8589227479539</v>
      </c>
    </row>
    <row r="9" spans="1:47" x14ac:dyDescent="0.25">
      <c r="A9" s="1" t="s">
        <v>65</v>
      </c>
      <c r="B9" s="1" t="s">
        <v>66</v>
      </c>
      <c r="C9" s="1" t="s">
        <v>67</v>
      </c>
      <c r="D9" s="1" t="s">
        <v>68</v>
      </c>
      <c r="E9" s="1" t="s">
        <v>70</v>
      </c>
      <c r="F9" s="1" t="s">
        <v>63</v>
      </c>
      <c r="G9" s="1" t="s">
        <v>54</v>
      </c>
      <c r="H9" s="1" t="s">
        <v>55</v>
      </c>
      <c r="I9" s="2">
        <v>77.510000000000005</v>
      </c>
      <c r="J9" s="2">
        <v>38.369999999999997</v>
      </c>
      <c r="K9" s="2">
        <f t="shared" si="0"/>
        <v>26.53</v>
      </c>
      <c r="L9" s="2">
        <f t="shared" si="1"/>
        <v>0</v>
      </c>
      <c r="P9" s="6">
        <v>3.21</v>
      </c>
      <c r="Q9" s="5">
        <v>5309.34</v>
      </c>
      <c r="R9" s="7">
        <v>23.2</v>
      </c>
      <c r="S9" s="5">
        <v>22330</v>
      </c>
      <c r="T9" s="8">
        <v>0.12</v>
      </c>
      <c r="U9" s="5">
        <v>34.68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7"/>
        <v>27674.02</v>
      </c>
      <c r="AT9" s="11">
        <f t="shared" si="8"/>
        <v>1.8331224654487075</v>
      </c>
      <c r="AU9" s="5">
        <f t="shared" si="6"/>
        <v>1833.1224654487075</v>
      </c>
    </row>
    <row r="10" spans="1:47" x14ac:dyDescent="0.25">
      <c r="A10" s="1" t="s">
        <v>71</v>
      </c>
      <c r="B10" s="1" t="s">
        <v>72</v>
      </c>
      <c r="C10" s="1" t="s">
        <v>73</v>
      </c>
      <c r="D10" s="1" t="s">
        <v>74</v>
      </c>
      <c r="E10" s="1" t="s">
        <v>57</v>
      </c>
      <c r="F10" s="1" t="s">
        <v>63</v>
      </c>
      <c r="G10" s="1" t="s">
        <v>54</v>
      </c>
      <c r="H10" s="1" t="s">
        <v>55</v>
      </c>
      <c r="I10" s="2">
        <v>77.680000000000007</v>
      </c>
      <c r="J10" s="2">
        <v>38.58</v>
      </c>
      <c r="K10" s="2">
        <f t="shared" si="0"/>
        <v>10.5</v>
      </c>
      <c r="L10" s="2">
        <f t="shared" si="1"/>
        <v>0</v>
      </c>
      <c r="R10" s="7">
        <v>5.48</v>
      </c>
      <c r="S10" s="5">
        <v>5274.5</v>
      </c>
      <c r="T10" s="8">
        <v>5.0199999999999996</v>
      </c>
      <c r="U10" s="5">
        <v>1450.78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6725.28</v>
      </c>
      <c r="AT10" s="11">
        <f t="shared" si="8"/>
        <v>0.44548142461532092</v>
      </c>
      <c r="AU10" s="5">
        <f t="shared" si="6"/>
        <v>445.48142461532092</v>
      </c>
    </row>
    <row r="11" spans="1:47" x14ac:dyDescent="0.25">
      <c r="A11" s="1" t="s">
        <v>71</v>
      </c>
      <c r="B11" s="1" t="s">
        <v>72</v>
      </c>
      <c r="C11" s="1" t="s">
        <v>73</v>
      </c>
      <c r="D11" s="1" t="s">
        <v>74</v>
      </c>
      <c r="E11" s="1" t="s">
        <v>70</v>
      </c>
      <c r="F11" s="1" t="s">
        <v>63</v>
      </c>
      <c r="G11" s="1" t="s">
        <v>54</v>
      </c>
      <c r="H11" s="1" t="s">
        <v>55</v>
      </c>
      <c r="I11" s="2">
        <v>77.680000000000007</v>
      </c>
      <c r="J11" s="2">
        <v>0.08</v>
      </c>
      <c r="K11" s="2">
        <f t="shared" si="0"/>
        <v>6.9999999999999993E-2</v>
      </c>
      <c r="L11" s="2">
        <f t="shared" si="1"/>
        <v>0</v>
      </c>
      <c r="R11" s="7">
        <v>0.06</v>
      </c>
      <c r="S11" s="5">
        <v>57.75</v>
      </c>
      <c r="T11" s="8">
        <v>0.01</v>
      </c>
      <c r="U11" s="5">
        <v>2.89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60.64</v>
      </c>
      <c r="AT11" s="11">
        <f t="shared" si="8"/>
        <v>4.0167834779627114E-3</v>
      </c>
      <c r="AU11" s="5">
        <f t="shared" si="6"/>
        <v>4.0167834779627114</v>
      </c>
    </row>
    <row r="12" spans="1:47" x14ac:dyDescent="0.25">
      <c r="A12" s="1" t="s">
        <v>75</v>
      </c>
      <c r="B12" s="1" t="s">
        <v>76</v>
      </c>
      <c r="C12" s="1" t="s">
        <v>77</v>
      </c>
      <c r="D12" s="1" t="s">
        <v>78</v>
      </c>
      <c r="E12" s="1" t="s">
        <v>79</v>
      </c>
      <c r="F12" s="1" t="s">
        <v>80</v>
      </c>
      <c r="G12" s="1" t="s">
        <v>54</v>
      </c>
      <c r="H12" s="1" t="s">
        <v>81</v>
      </c>
      <c r="I12" s="2">
        <v>200</v>
      </c>
      <c r="J12" s="2">
        <v>40.17</v>
      </c>
      <c r="K12" s="2">
        <f t="shared" si="0"/>
        <v>8.5500000000000007</v>
      </c>
      <c r="L12" s="2">
        <f t="shared" si="1"/>
        <v>0</v>
      </c>
      <c r="P12" s="6">
        <v>0.13</v>
      </c>
      <c r="Q12" s="5">
        <v>215.02</v>
      </c>
      <c r="R12" s="7">
        <v>8.42</v>
      </c>
      <c r="S12" s="5">
        <v>8104.25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7"/>
        <v>8319.27</v>
      </c>
      <c r="AT12" s="11">
        <f t="shared" si="8"/>
        <v>0.55106705614628704</v>
      </c>
      <c r="AU12" s="5">
        <f t="shared" si="6"/>
        <v>551.06705614628709</v>
      </c>
    </row>
    <row r="13" spans="1:47" x14ac:dyDescent="0.25">
      <c r="A13" s="1" t="s">
        <v>75</v>
      </c>
      <c r="B13" s="1" t="s">
        <v>76</v>
      </c>
      <c r="C13" s="1" t="s">
        <v>77</v>
      </c>
      <c r="D13" s="1" t="s">
        <v>78</v>
      </c>
      <c r="E13" s="1" t="s">
        <v>82</v>
      </c>
      <c r="F13" s="1" t="s">
        <v>80</v>
      </c>
      <c r="G13" s="1" t="s">
        <v>54</v>
      </c>
      <c r="H13" s="1" t="s">
        <v>81</v>
      </c>
      <c r="I13" s="2">
        <v>200</v>
      </c>
      <c r="J13" s="2">
        <v>38.9</v>
      </c>
      <c r="K13" s="2">
        <f t="shared" si="0"/>
        <v>18.990000000000002</v>
      </c>
      <c r="L13" s="2">
        <f t="shared" si="1"/>
        <v>0</v>
      </c>
      <c r="P13" s="6">
        <v>0.21</v>
      </c>
      <c r="Q13" s="5">
        <v>347.34</v>
      </c>
      <c r="R13" s="7">
        <v>18.78</v>
      </c>
      <c r="S13" s="5">
        <v>18075.75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18423.09</v>
      </c>
      <c r="AT13" s="11">
        <f t="shared" si="8"/>
        <v>1.2203424064152382</v>
      </c>
      <c r="AU13" s="5">
        <f t="shared" si="6"/>
        <v>1220.3424064152382</v>
      </c>
    </row>
    <row r="14" spans="1:47" x14ac:dyDescent="0.25">
      <c r="A14" s="1" t="s">
        <v>75</v>
      </c>
      <c r="B14" s="1" t="s">
        <v>76</v>
      </c>
      <c r="C14" s="1" t="s">
        <v>77</v>
      </c>
      <c r="D14" s="1" t="s">
        <v>78</v>
      </c>
      <c r="E14" s="1" t="s">
        <v>83</v>
      </c>
      <c r="F14" s="1" t="s">
        <v>80</v>
      </c>
      <c r="G14" s="1" t="s">
        <v>54</v>
      </c>
      <c r="H14" s="1" t="s">
        <v>81</v>
      </c>
      <c r="I14" s="2">
        <v>200</v>
      </c>
      <c r="J14" s="2">
        <v>37.39</v>
      </c>
      <c r="K14" s="2">
        <f t="shared" si="0"/>
        <v>37.39</v>
      </c>
      <c r="L14" s="2">
        <f t="shared" si="1"/>
        <v>0</v>
      </c>
      <c r="P14" s="6">
        <v>31.07</v>
      </c>
      <c r="Q14" s="5">
        <v>51389.78</v>
      </c>
      <c r="R14" s="7">
        <v>6.32</v>
      </c>
      <c r="S14" s="5">
        <v>6083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57472.78</v>
      </c>
      <c r="AT14" s="11">
        <f t="shared" si="8"/>
        <v>3.8069873538355168</v>
      </c>
      <c r="AU14" s="5">
        <f t="shared" si="6"/>
        <v>3806.9873538355168</v>
      </c>
    </row>
    <row r="15" spans="1:47" x14ac:dyDescent="0.25">
      <c r="A15" s="1" t="s">
        <v>75</v>
      </c>
      <c r="B15" s="1" t="s">
        <v>76</v>
      </c>
      <c r="C15" s="1" t="s">
        <v>77</v>
      </c>
      <c r="D15" s="1" t="s">
        <v>78</v>
      </c>
      <c r="E15" s="1" t="s">
        <v>84</v>
      </c>
      <c r="F15" s="1" t="s">
        <v>80</v>
      </c>
      <c r="G15" s="1" t="s">
        <v>54</v>
      </c>
      <c r="H15" s="1" t="s">
        <v>81</v>
      </c>
      <c r="I15" s="2">
        <v>200</v>
      </c>
      <c r="J15" s="2">
        <v>39.33</v>
      </c>
      <c r="K15" s="2">
        <f t="shared" si="0"/>
        <v>20.68</v>
      </c>
      <c r="L15" s="2">
        <f t="shared" si="1"/>
        <v>0</v>
      </c>
      <c r="P15" s="6">
        <v>10.06</v>
      </c>
      <c r="Q15" s="5">
        <v>16639.240000000002</v>
      </c>
      <c r="R15" s="7">
        <v>10.62</v>
      </c>
      <c r="S15" s="5">
        <v>10221.75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26860.99</v>
      </c>
      <c r="AT15" s="11">
        <f t="shared" si="8"/>
        <v>1.779267493959789</v>
      </c>
      <c r="AU15" s="5">
        <f t="shared" si="6"/>
        <v>1779.2674939597891</v>
      </c>
    </row>
    <row r="16" spans="1:47" x14ac:dyDescent="0.25">
      <c r="A16" s="1" t="s">
        <v>85</v>
      </c>
      <c r="B16" s="1" t="s">
        <v>86</v>
      </c>
      <c r="C16" s="1" t="s">
        <v>87</v>
      </c>
      <c r="D16" s="1" t="s">
        <v>88</v>
      </c>
      <c r="E16" s="1" t="s">
        <v>82</v>
      </c>
      <c r="F16" s="1" t="s">
        <v>89</v>
      </c>
      <c r="G16" s="1" t="s">
        <v>54</v>
      </c>
      <c r="H16" s="1" t="s">
        <v>81</v>
      </c>
      <c r="I16" s="2">
        <v>151.1199951171875</v>
      </c>
      <c r="J16" s="2">
        <v>38.1</v>
      </c>
      <c r="K16" s="2">
        <f t="shared" si="0"/>
        <v>37.850000000000009</v>
      </c>
      <c r="L16" s="2">
        <f t="shared" si="1"/>
        <v>0</v>
      </c>
      <c r="P16" s="6">
        <v>8.31</v>
      </c>
      <c r="Q16" s="5">
        <v>17180.924999999999</v>
      </c>
      <c r="R16" s="7">
        <v>28.89</v>
      </c>
      <c r="S16" s="5">
        <v>34758.28125</v>
      </c>
      <c r="T16" s="8">
        <v>0.52</v>
      </c>
      <c r="U16" s="5">
        <v>187.85</v>
      </c>
      <c r="AB16" s="10">
        <v>0.13</v>
      </c>
      <c r="AC16" s="5">
        <v>16.899999999999999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7"/>
        <v>52143.956250000003</v>
      </c>
      <c r="AT16" s="11">
        <f t="shared" si="8"/>
        <v>3.4540069581235233</v>
      </c>
      <c r="AU16" s="5">
        <f t="shared" si="6"/>
        <v>3454.0069581235234</v>
      </c>
    </row>
    <row r="17" spans="1:47" x14ac:dyDescent="0.25">
      <c r="A17" s="1" t="s">
        <v>85</v>
      </c>
      <c r="B17" s="1" t="s">
        <v>86</v>
      </c>
      <c r="C17" s="1" t="s">
        <v>87</v>
      </c>
      <c r="D17" s="1" t="s">
        <v>88</v>
      </c>
      <c r="E17" s="1" t="s">
        <v>79</v>
      </c>
      <c r="F17" s="1" t="s">
        <v>89</v>
      </c>
      <c r="G17" s="1" t="s">
        <v>54</v>
      </c>
      <c r="H17" s="1" t="s">
        <v>81</v>
      </c>
      <c r="I17" s="2">
        <v>151.1199951171875</v>
      </c>
      <c r="J17" s="2">
        <v>41.12</v>
      </c>
      <c r="K17" s="2">
        <f t="shared" si="0"/>
        <v>8.74</v>
      </c>
      <c r="L17" s="2">
        <f t="shared" si="1"/>
        <v>0</v>
      </c>
      <c r="R17" s="7">
        <v>4.92</v>
      </c>
      <c r="S17" s="5">
        <v>5919.375</v>
      </c>
      <c r="T17" s="8">
        <v>3.82</v>
      </c>
      <c r="U17" s="5">
        <v>1379.9749999999999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7"/>
        <v>7299.35</v>
      </c>
      <c r="AT17" s="11">
        <f t="shared" si="8"/>
        <v>0.48350772559147615</v>
      </c>
      <c r="AU17" s="5">
        <f t="shared" si="6"/>
        <v>483.50772559147617</v>
      </c>
    </row>
    <row r="18" spans="1:47" x14ac:dyDescent="0.25">
      <c r="A18" s="1" t="s">
        <v>85</v>
      </c>
      <c r="B18" s="1" t="s">
        <v>86</v>
      </c>
      <c r="C18" s="1" t="s">
        <v>87</v>
      </c>
      <c r="D18" s="1" t="s">
        <v>88</v>
      </c>
      <c r="E18" s="1" t="s">
        <v>84</v>
      </c>
      <c r="F18" s="1" t="s">
        <v>89</v>
      </c>
      <c r="G18" s="1" t="s">
        <v>54</v>
      </c>
      <c r="H18" s="1" t="s">
        <v>81</v>
      </c>
      <c r="I18" s="2">
        <v>151.1199951171875</v>
      </c>
      <c r="J18" s="2">
        <v>30.95</v>
      </c>
      <c r="K18" s="2">
        <f t="shared" si="0"/>
        <v>5.52</v>
      </c>
      <c r="L18" s="2">
        <f t="shared" si="1"/>
        <v>0</v>
      </c>
      <c r="P18" s="6">
        <v>2.46</v>
      </c>
      <c r="Q18" s="5">
        <v>5086.05</v>
      </c>
      <c r="R18" s="7">
        <v>1.44</v>
      </c>
      <c r="S18" s="5">
        <v>1732.5</v>
      </c>
      <c r="T18" s="8">
        <v>1.62</v>
      </c>
      <c r="U18" s="5">
        <v>585.22500000000002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7"/>
        <v>7403.7750000000005</v>
      </c>
      <c r="AT18" s="11">
        <f t="shared" si="8"/>
        <v>0.4904248201608406</v>
      </c>
      <c r="AU18" s="5">
        <f t="shared" si="6"/>
        <v>490.42482016084062</v>
      </c>
    </row>
    <row r="19" spans="1:47" x14ac:dyDescent="0.25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83</v>
      </c>
      <c r="F19" s="1" t="s">
        <v>89</v>
      </c>
      <c r="G19" s="1" t="s">
        <v>54</v>
      </c>
      <c r="H19" s="1" t="s">
        <v>81</v>
      </c>
      <c r="I19" s="2">
        <v>151.1199951171875</v>
      </c>
      <c r="J19" s="2">
        <v>33.75</v>
      </c>
      <c r="K19" s="2">
        <f t="shared" si="0"/>
        <v>33.74</v>
      </c>
      <c r="L19" s="2">
        <f t="shared" si="1"/>
        <v>0</v>
      </c>
      <c r="P19" s="6">
        <v>25.39</v>
      </c>
      <c r="Q19" s="5">
        <v>52667.495000000003</v>
      </c>
      <c r="R19" s="7">
        <v>6.8500000000000014</v>
      </c>
      <c r="S19" s="5">
        <v>8318.40625</v>
      </c>
      <c r="T19" s="8">
        <v>1.5</v>
      </c>
      <c r="U19" s="5">
        <v>547.65499999999997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61533.556250000001</v>
      </c>
      <c r="AT19" s="11">
        <f t="shared" si="8"/>
        <v>4.075972494810177</v>
      </c>
      <c r="AU19" s="5">
        <f t="shared" si="6"/>
        <v>4075.9724948101766</v>
      </c>
    </row>
    <row r="20" spans="1:47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52</v>
      </c>
      <c r="F20" s="1" t="s">
        <v>89</v>
      </c>
      <c r="G20" s="1" t="s">
        <v>54</v>
      </c>
      <c r="H20" s="1" t="s">
        <v>81</v>
      </c>
      <c r="I20" s="2">
        <v>5.8899998664855957</v>
      </c>
      <c r="J20" s="2">
        <v>5.25</v>
      </c>
      <c r="K20" s="2">
        <f t="shared" si="0"/>
        <v>1.5499999999999998</v>
      </c>
      <c r="L20" s="2">
        <f t="shared" si="1"/>
        <v>0</v>
      </c>
      <c r="Z20" s="9">
        <v>0.94</v>
      </c>
      <c r="AA20" s="5">
        <v>135.71250000000001</v>
      </c>
      <c r="AB20" s="10">
        <v>0.61</v>
      </c>
      <c r="AC20" s="5">
        <v>79.3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215.01249999999999</v>
      </c>
      <c r="AT20" s="11">
        <f t="shared" si="8"/>
        <v>1.42423921100834E-2</v>
      </c>
      <c r="AU20" s="5">
        <f t="shared" si="6"/>
        <v>14.242392110083401</v>
      </c>
    </row>
    <row r="21" spans="1:47" x14ac:dyDescent="0.25">
      <c r="A21" s="1" t="s">
        <v>94</v>
      </c>
      <c r="B21" s="1" t="s">
        <v>95</v>
      </c>
      <c r="C21" s="1" t="s">
        <v>96</v>
      </c>
      <c r="D21" s="1" t="s">
        <v>97</v>
      </c>
      <c r="E21" s="1" t="s">
        <v>98</v>
      </c>
      <c r="F21" s="1" t="s">
        <v>89</v>
      </c>
      <c r="G21" s="1" t="s">
        <v>54</v>
      </c>
      <c r="H21" s="1" t="s">
        <v>81</v>
      </c>
      <c r="I21" s="2">
        <v>154.11000061035159</v>
      </c>
      <c r="J21" s="2">
        <v>40.590000000000003</v>
      </c>
      <c r="K21" s="2">
        <f t="shared" si="0"/>
        <v>8.5</v>
      </c>
      <c r="L21" s="2">
        <f t="shared" si="1"/>
        <v>0</v>
      </c>
      <c r="R21" s="7">
        <v>6.69</v>
      </c>
      <c r="S21" s="5">
        <v>8048.9062500000009</v>
      </c>
      <c r="T21" s="8">
        <v>1.81</v>
      </c>
      <c r="U21" s="5">
        <v>653.86250000000007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8702.7687500000011</v>
      </c>
      <c r="AT21" s="11">
        <f t="shared" si="8"/>
        <v>0.57646994933262208</v>
      </c>
      <c r="AU21" s="5">
        <f t="shared" si="6"/>
        <v>576.46994933262204</v>
      </c>
    </row>
    <row r="22" spans="1:47" x14ac:dyDescent="0.25">
      <c r="A22" s="1" t="s">
        <v>94</v>
      </c>
      <c r="B22" s="1" t="s">
        <v>95</v>
      </c>
      <c r="C22" s="1" t="s">
        <v>96</v>
      </c>
      <c r="D22" s="1" t="s">
        <v>97</v>
      </c>
      <c r="E22" s="1" t="s">
        <v>52</v>
      </c>
      <c r="F22" s="1" t="s">
        <v>89</v>
      </c>
      <c r="G22" s="1" t="s">
        <v>54</v>
      </c>
      <c r="H22" s="1" t="s">
        <v>81</v>
      </c>
      <c r="I22" s="2">
        <v>154.11000061035159</v>
      </c>
      <c r="J22" s="2">
        <v>32.78</v>
      </c>
      <c r="K22" s="2">
        <f t="shared" si="0"/>
        <v>10.379999999999999</v>
      </c>
      <c r="L22" s="2">
        <f t="shared" si="1"/>
        <v>0</v>
      </c>
      <c r="P22" s="6">
        <v>0.56000000000000005</v>
      </c>
      <c r="Q22" s="5">
        <v>1157.8</v>
      </c>
      <c r="R22" s="7">
        <v>7.36</v>
      </c>
      <c r="S22" s="5">
        <v>8855</v>
      </c>
      <c r="T22" s="8">
        <v>2.19</v>
      </c>
      <c r="U22" s="5">
        <v>791.13749999999993</v>
      </c>
      <c r="AB22" s="10">
        <v>0.27</v>
      </c>
      <c r="AC22" s="5">
        <v>35.1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10839.0375</v>
      </c>
      <c r="AT22" s="11">
        <f t="shared" si="8"/>
        <v>0.71797603474634319</v>
      </c>
      <c r="AU22" s="5">
        <f t="shared" si="6"/>
        <v>717.9760347463432</v>
      </c>
    </row>
    <row r="23" spans="1:47" x14ac:dyDescent="0.25">
      <c r="A23" s="1" t="s">
        <v>99</v>
      </c>
      <c r="B23" s="1" t="s">
        <v>113</v>
      </c>
      <c r="C23" s="1" t="s">
        <v>100</v>
      </c>
      <c r="D23" s="1" t="s">
        <v>93</v>
      </c>
      <c r="E23" s="1" t="s">
        <v>101</v>
      </c>
      <c r="F23" s="1" t="s">
        <v>102</v>
      </c>
      <c r="G23" s="1" t="s">
        <v>54</v>
      </c>
      <c r="H23" s="1" t="s">
        <v>81</v>
      </c>
      <c r="I23" s="2">
        <v>40</v>
      </c>
      <c r="J23" s="2">
        <v>38.01</v>
      </c>
      <c r="K23" s="2">
        <f t="shared" si="0"/>
        <v>38</v>
      </c>
      <c r="L23" s="2">
        <f t="shared" si="1"/>
        <v>0</v>
      </c>
      <c r="P23" s="6">
        <v>23.44</v>
      </c>
      <c r="Q23" s="5">
        <v>41945.440000000002</v>
      </c>
      <c r="R23" s="7">
        <v>14.56</v>
      </c>
      <c r="S23" s="5">
        <v>14288.3125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56233.752500000002</v>
      </c>
      <c r="AT23" s="11">
        <f t="shared" si="8"/>
        <v>3.724914379054161</v>
      </c>
      <c r="AU23" s="5">
        <f t="shared" si="6"/>
        <v>3724.9143790541611</v>
      </c>
    </row>
    <row r="24" spans="1:47" x14ac:dyDescent="0.25">
      <c r="A24" s="1" t="s">
        <v>103</v>
      </c>
      <c r="B24" s="1" t="s">
        <v>104</v>
      </c>
      <c r="C24" s="1" t="s">
        <v>105</v>
      </c>
      <c r="D24" s="1" t="s">
        <v>61</v>
      </c>
      <c r="E24" s="1" t="s">
        <v>106</v>
      </c>
      <c r="F24" s="1" t="s">
        <v>102</v>
      </c>
      <c r="G24" s="1" t="s">
        <v>54</v>
      </c>
      <c r="H24" s="1" t="s">
        <v>81</v>
      </c>
      <c r="I24" s="2">
        <v>40</v>
      </c>
      <c r="J24" s="2">
        <v>39.130000000000003</v>
      </c>
      <c r="K24" s="2">
        <f t="shared" si="0"/>
        <v>39.140000000000008</v>
      </c>
      <c r="L24" s="2">
        <f t="shared" si="1"/>
        <v>0</v>
      </c>
      <c r="N24" s="4">
        <v>9.8800000000000008</v>
      </c>
      <c r="O24" s="5">
        <v>18529.939999999999</v>
      </c>
      <c r="P24" s="6">
        <v>12.31</v>
      </c>
      <c r="Q24" s="5">
        <v>20360.740000000002</v>
      </c>
      <c r="R24" s="7">
        <v>15.18</v>
      </c>
      <c r="S24" s="5">
        <v>14610.75</v>
      </c>
      <c r="T24" s="8">
        <v>1.77</v>
      </c>
      <c r="U24" s="5">
        <v>511.53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54012.959999999999</v>
      </c>
      <c r="AT24" s="11">
        <f t="shared" si="8"/>
        <v>3.5778094545491559</v>
      </c>
      <c r="AU24" s="5">
        <f t="shared" si="6"/>
        <v>3577.8094545491558</v>
      </c>
    </row>
    <row r="25" spans="1:47" x14ac:dyDescent="0.25">
      <c r="A25" s="1" t="s">
        <v>107</v>
      </c>
      <c r="B25" s="1" t="s">
        <v>108</v>
      </c>
      <c r="C25" s="1" t="s">
        <v>100</v>
      </c>
      <c r="D25" s="1" t="s">
        <v>109</v>
      </c>
      <c r="E25" s="1" t="s">
        <v>110</v>
      </c>
      <c r="F25" s="1" t="s">
        <v>102</v>
      </c>
      <c r="G25" s="1" t="s">
        <v>54</v>
      </c>
      <c r="H25" s="1" t="s">
        <v>81</v>
      </c>
      <c r="I25" s="2">
        <v>80</v>
      </c>
      <c r="J25" s="2">
        <v>39.299999999999997</v>
      </c>
      <c r="K25" s="2">
        <f t="shared" si="0"/>
        <v>29.87</v>
      </c>
      <c r="L25" s="2">
        <f t="shared" si="1"/>
        <v>0</v>
      </c>
      <c r="P25" s="6">
        <v>0.79</v>
      </c>
      <c r="Q25" s="5">
        <v>1951.72</v>
      </c>
      <c r="R25" s="7">
        <v>21.71</v>
      </c>
      <c r="S25" s="5">
        <v>26998.125</v>
      </c>
      <c r="T25" s="8">
        <v>1.28</v>
      </c>
      <c r="U25" s="5">
        <v>482.63</v>
      </c>
      <c r="Z25" s="9">
        <v>5.57</v>
      </c>
      <c r="AA25" s="5">
        <v>688.95749999999998</v>
      </c>
      <c r="AB25" s="10">
        <v>0.52</v>
      </c>
      <c r="AC25" s="5">
        <v>72.8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30194.232500000002</v>
      </c>
      <c r="AT25" s="11">
        <f t="shared" si="8"/>
        <v>2.0000609207744846</v>
      </c>
      <c r="AU25" s="5">
        <f t="shared" si="6"/>
        <v>2000.0609207744844</v>
      </c>
    </row>
    <row r="26" spans="1:47" x14ac:dyDescent="0.25">
      <c r="A26" s="1" t="s">
        <v>107</v>
      </c>
      <c r="B26" s="1" t="s">
        <v>108</v>
      </c>
      <c r="C26" s="1" t="s">
        <v>100</v>
      </c>
      <c r="D26" s="1" t="s">
        <v>109</v>
      </c>
      <c r="E26" s="1" t="s">
        <v>111</v>
      </c>
      <c r="F26" s="1" t="s">
        <v>102</v>
      </c>
      <c r="G26" s="1" t="s">
        <v>54</v>
      </c>
      <c r="H26" s="1" t="s">
        <v>81</v>
      </c>
      <c r="I26" s="2">
        <v>80</v>
      </c>
      <c r="J26" s="2">
        <v>40.15</v>
      </c>
      <c r="K26" s="2">
        <f t="shared" si="0"/>
        <v>40</v>
      </c>
      <c r="L26" s="2">
        <f t="shared" si="1"/>
        <v>0</v>
      </c>
      <c r="N26" s="4">
        <v>2.54</v>
      </c>
      <c r="O26" s="5">
        <v>4763.7700000000004</v>
      </c>
      <c r="P26" s="6">
        <v>13.86</v>
      </c>
      <c r="Q26" s="5">
        <v>22924.44</v>
      </c>
      <c r="R26" s="7">
        <v>14.81</v>
      </c>
      <c r="S26" s="5">
        <v>14480.8125</v>
      </c>
      <c r="T26" s="8">
        <v>8.3699999999999992</v>
      </c>
      <c r="U26" s="5">
        <v>2524.415</v>
      </c>
      <c r="Z26" s="9">
        <v>0.42</v>
      </c>
      <c r="AA26" s="5">
        <v>48.51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44741.947500000002</v>
      </c>
      <c r="AT26" s="11">
        <f t="shared" si="8"/>
        <v>2.96369913406786</v>
      </c>
      <c r="AU26" s="5">
        <f t="shared" si="6"/>
        <v>2963.6991340678601</v>
      </c>
    </row>
    <row r="27" spans="1:47" x14ac:dyDescent="0.25">
      <c r="A27" s="1" t="s">
        <v>112</v>
      </c>
      <c r="B27" s="1" t="s">
        <v>113</v>
      </c>
      <c r="C27" s="1" t="s">
        <v>100</v>
      </c>
      <c r="D27" s="1" t="s">
        <v>93</v>
      </c>
      <c r="E27" s="1" t="s">
        <v>69</v>
      </c>
      <c r="F27" s="1" t="s">
        <v>102</v>
      </c>
      <c r="G27" s="1" t="s">
        <v>54</v>
      </c>
      <c r="H27" s="1" t="s">
        <v>81</v>
      </c>
      <c r="I27" s="2">
        <v>80</v>
      </c>
      <c r="J27" s="2">
        <v>39.97</v>
      </c>
      <c r="K27" s="2">
        <f t="shared" si="0"/>
        <v>30.76</v>
      </c>
      <c r="L27" s="2">
        <f t="shared" si="1"/>
        <v>0</v>
      </c>
      <c r="N27" s="4">
        <v>9.490000000000002</v>
      </c>
      <c r="O27" s="5">
        <v>19899.055</v>
      </c>
      <c r="P27" s="6">
        <v>8.1499999999999986</v>
      </c>
      <c r="Q27" s="5">
        <v>13517.315000000001</v>
      </c>
      <c r="R27" s="7">
        <v>10.64</v>
      </c>
      <c r="S27" s="5">
        <v>10241</v>
      </c>
      <c r="T27" s="8">
        <v>2.48</v>
      </c>
      <c r="U27" s="5">
        <v>716.72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44374.090000000004</v>
      </c>
      <c r="AT27" s="11">
        <f t="shared" si="8"/>
        <v>2.9393323146706858</v>
      </c>
      <c r="AU27" s="5">
        <f t="shared" si="6"/>
        <v>2939.3323146706857</v>
      </c>
    </row>
    <row r="28" spans="1:47" x14ac:dyDescent="0.25">
      <c r="A28" s="1" t="s">
        <v>112</v>
      </c>
      <c r="B28" s="1" t="s">
        <v>113</v>
      </c>
      <c r="C28" s="1" t="s">
        <v>100</v>
      </c>
      <c r="D28" s="1" t="s">
        <v>93</v>
      </c>
      <c r="E28" s="1" t="s">
        <v>62</v>
      </c>
      <c r="F28" s="1" t="s">
        <v>102</v>
      </c>
      <c r="G28" s="1" t="s">
        <v>54</v>
      </c>
      <c r="H28" s="1" t="s">
        <v>81</v>
      </c>
      <c r="I28" s="2">
        <v>80</v>
      </c>
      <c r="J28" s="2">
        <v>39.44</v>
      </c>
      <c r="K28" s="2">
        <f t="shared" si="0"/>
        <v>7.64</v>
      </c>
      <c r="L28" s="2">
        <f t="shared" si="1"/>
        <v>0</v>
      </c>
      <c r="R28" s="7">
        <v>2.41</v>
      </c>
      <c r="S28" s="5">
        <v>2319.625</v>
      </c>
      <c r="T28" s="8">
        <v>4.53</v>
      </c>
      <c r="U28" s="5">
        <v>1309.17</v>
      </c>
      <c r="Z28" s="9">
        <v>0.56000000000000005</v>
      </c>
      <c r="AA28" s="5">
        <v>64.680000000000007</v>
      </c>
      <c r="AB28" s="10">
        <v>0.14000000000000001</v>
      </c>
      <c r="AC28" s="5">
        <v>14.56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7"/>
        <v>3708.0349999999999</v>
      </c>
      <c r="AT28" s="11">
        <f t="shared" si="8"/>
        <v>0.24561961945427871</v>
      </c>
      <c r="AU28" s="5">
        <f t="shared" si="6"/>
        <v>245.61961945427871</v>
      </c>
    </row>
    <row r="29" spans="1:47" x14ac:dyDescent="0.25">
      <c r="A29" s="1" t="s">
        <v>114</v>
      </c>
      <c r="B29" s="1" t="s">
        <v>115</v>
      </c>
      <c r="C29" s="1" t="s">
        <v>116</v>
      </c>
      <c r="D29" s="1" t="s">
        <v>74</v>
      </c>
      <c r="E29" s="1" t="s">
        <v>79</v>
      </c>
      <c r="F29" s="1" t="s">
        <v>102</v>
      </c>
      <c r="G29" s="1" t="s">
        <v>54</v>
      </c>
      <c r="H29" s="1" t="s">
        <v>81</v>
      </c>
      <c r="I29" s="2">
        <v>160</v>
      </c>
      <c r="J29" s="2">
        <v>40.229999999999997</v>
      </c>
      <c r="K29" s="2">
        <f t="shared" si="0"/>
        <v>39.999999999999993</v>
      </c>
      <c r="L29" s="2">
        <f t="shared" si="1"/>
        <v>0</v>
      </c>
      <c r="P29" s="6">
        <v>35.149999999999991</v>
      </c>
      <c r="Q29" s="5">
        <v>58237.34</v>
      </c>
      <c r="R29" s="7">
        <v>4.3599999999999994</v>
      </c>
      <c r="S29" s="5">
        <v>4376.96875</v>
      </c>
      <c r="T29" s="8">
        <v>0.49</v>
      </c>
      <c r="U29" s="5">
        <v>141.61000000000001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7"/>
        <v>62755.918749999997</v>
      </c>
      <c r="AT29" s="11">
        <f t="shared" si="8"/>
        <v>4.156941582773257</v>
      </c>
      <c r="AU29" s="5">
        <f t="shared" si="6"/>
        <v>4156.9415827732564</v>
      </c>
    </row>
    <row r="30" spans="1:47" x14ac:dyDescent="0.25">
      <c r="A30" s="1" t="s">
        <v>114</v>
      </c>
      <c r="B30" s="1" t="s">
        <v>115</v>
      </c>
      <c r="C30" s="1" t="s">
        <v>116</v>
      </c>
      <c r="D30" s="1" t="s">
        <v>74</v>
      </c>
      <c r="E30" s="1" t="s">
        <v>82</v>
      </c>
      <c r="F30" s="1" t="s">
        <v>102</v>
      </c>
      <c r="G30" s="1" t="s">
        <v>54</v>
      </c>
      <c r="H30" s="1" t="s">
        <v>81</v>
      </c>
      <c r="I30" s="2">
        <v>160</v>
      </c>
      <c r="J30" s="2">
        <v>37.909999999999997</v>
      </c>
      <c r="K30" s="2">
        <f t="shared" si="0"/>
        <v>37.32</v>
      </c>
      <c r="L30" s="2">
        <f t="shared" si="1"/>
        <v>0</v>
      </c>
      <c r="P30" s="6">
        <v>31.87</v>
      </c>
      <c r="Q30" s="5">
        <v>53209.18</v>
      </c>
      <c r="R30" s="7">
        <v>0.8</v>
      </c>
      <c r="S30" s="5">
        <v>832.5625</v>
      </c>
      <c r="Z30" s="9">
        <v>0.91</v>
      </c>
      <c r="AA30" s="5">
        <v>108.57</v>
      </c>
      <c r="AB30" s="10">
        <v>3.74</v>
      </c>
      <c r="AC30" s="5">
        <v>403.78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7"/>
        <v>54554.092499999999</v>
      </c>
      <c r="AT30" s="11">
        <f t="shared" si="8"/>
        <v>3.6136539810232433</v>
      </c>
      <c r="AU30" s="5">
        <f t="shared" si="6"/>
        <v>3613.653981023243</v>
      </c>
    </row>
    <row r="31" spans="1:47" x14ac:dyDescent="0.25">
      <c r="A31" s="1" t="s">
        <v>114</v>
      </c>
      <c r="B31" s="1" t="s">
        <v>115</v>
      </c>
      <c r="C31" s="1" t="s">
        <v>116</v>
      </c>
      <c r="D31" s="1" t="s">
        <v>74</v>
      </c>
      <c r="E31" s="1" t="s">
        <v>83</v>
      </c>
      <c r="F31" s="1" t="s">
        <v>102</v>
      </c>
      <c r="G31" s="1" t="s">
        <v>54</v>
      </c>
      <c r="H31" s="1" t="s">
        <v>81</v>
      </c>
      <c r="I31" s="2">
        <v>160</v>
      </c>
      <c r="J31" s="2">
        <v>37.58</v>
      </c>
      <c r="K31" s="2">
        <f t="shared" si="0"/>
        <v>16.34</v>
      </c>
      <c r="L31" s="2">
        <f t="shared" si="1"/>
        <v>0</v>
      </c>
      <c r="P31" s="6">
        <v>14.63</v>
      </c>
      <c r="Q31" s="5">
        <v>24198.02</v>
      </c>
      <c r="R31" s="7">
        <v>1.71</v>
      </c>
      <c r="S31" s="5">
        <v>1645.875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7"/>
        <v>25843.895</v>
      </c>
      <c r="AT31" s="11">
        <f t="shared" si="8"/>
        <v>1.7118952909334288</v>
      </c>
      <c r="AU31" s="5">
        <f t="shared" si="6"/>
        <v>1711.8952909334289</v>
      </c>
    </row>
    <row r="32" spans="1:47" x14ac:dyDescent="0.25">
      <c r="A32" s="1" t="s">
        <v>114</v>
      </c>
      <c r="B32" s="1" t="s">
        <v>115</v>
      </c>
      <c r="C32" s="1" t="s">
        <v>116</v>
      </c>
      <c r="D32" s="1" t="s">
        <v>74</v>
      </c>
      <c r="E32" s="1" t="s">
        <v>84</v>
      </c>
      <c r="F32" s="1" t="s">
        <v>102</v>
      </c>
      <c r="G32" s="1" t="s">
        <v>54</v>
      </c>
      <c r="H32" s="1" t="s">
        <v>81</v>
      </c>
      <c r="I32" s="2">
        <v>160</v>
      </c>
      <c r="J32" s="2">
        <v>39.06</v>
      </c>
      <c r="K32" s="2">
        <f t="shared" si="0"/>
        <v>36.199999999999996</v>
      </c>
      <c r="L32" s="2">
        <f t="shared" si="1"/>
        <v>0</v>
      </c>
      <c r="N32" s="4">
        <v>9.5500000000000007</v>
      </c>
      <c r="O32" s="5">
        <v>17911.025000000001</v>
      </c>
      <c r="P32" s="6">
        <v>25.36</v>
      </c>
      <c r="Q32" s="5">
        <v>41945.440000000002</v>
      </c>
      <c r="R32" s="7">
        <v>1.29</v>
      </c>
      <c r="S32" s="5">
        <v>1241.625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7"/>
        <v>61098.090000000004</v>
      </c>
      <c r="AT32" s="11">
        <f t="shared" si="8"/>
        <v>4.0471272830982645</v>
      </c>
      <c r="AU32" s="5">
        <f t="shared" si="6"/>
        <v>4047.1272830982648</v>
      </c>
    </row>
    <row r="33" spans="1:47" x14ac:dyDescent="0.25">
      <c r="A33" s="1" t="s">
        <v>117</v>
      </c>
      <c r="B33" s="1" t="s">
        <v>118</v>
      </c>
      <c r="C33" s="1" t="s">
        <v>119</v>
      </c>
      <c r="D33" s="1" t="s">
        <v>120</v>
      </c>
      <c r="E33" s="1" t="s">
        <v>56</v>
      </c>
      <c r="F33" s="1" t="s">
        <v>102</v>
      </c>
      <c r="G33" s="1" t="s">
        <v>54</v>
      </c>
      <c r="H33" s="1" t="s">
        <v>81</v>
      </c>
      <c r="I33" s="2">
        <v>72.069999694824219</v>
      </c>
      <c r="J33" s="2">
        <v>36.840000000000003</v>
      </c>
      <c r="K33" s="2">
        <f t="shared" si="0"/>
        <v>36.839999999999996</v>
      </c>
      <c r="L33" s="2">
        <f t="shared" si="1"/>
        <v>0</v>
      </c>
      <c r="P33" s="6">
        <v>30.38</v>
      </c>
      <c r="Q33" s="5">
        <v>67987.67</v>
      </c>
      <c r="R33" s="7">
        <v>6.46</v>
      </c>
      <c r="S33" s="5">
        <v>9557.625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7"/>
        <v>77545.294999999998</v>
      </c>
      <c r="AT33" s="11">
        <f t="shared" si="8"/>
        <v>5.136587396928503</v>
      </c>
      <c r="AU33" s="5">
        <f t="shared" si="6"/>
        <v>5136.587396928503</v>
      </c>
    </row>
    <row r="34" spans="1:47" x14ac:dyDescent="0.25">
      <c r="A34" s="1" t="s">
        <v>117</v>
      </c>
      <c r="B34" s="1" t="s">
        <v>118</v>
      </c>
      <c r="C34" s="1" t="s">
        <v>119</v>
      </c>
      <c r="D34" s="1" t="s">
        <v>120</v>
      </c>
      <c r="E34" s="1" t="s">
        <v>57</v>
      </c>
      <c r="F34" s="1" t="s">
        <v>102</v>
      </c>
      <c r="G34" s="1" t="s">
        <v>54</v>
      </c>
      <c r="H34" s="1" t="s">
        <v>81</v>
      </c>
      <c r="I34" s="2">
        <v>72.069999694824219</v>
      </c>
      <c r="J34" s="2">
        <v>31.66</v>
      </c>
      <c r="K34" s="2">
        <f t="shared" si="0"/>
        <v>19.36</v>
      </c>
      <c r="L34" s="2">
        <f t="shared" si="1"/>
        <v>0</v>
      </c>
      <c r="N34" s="4">
        <v>1.64</v>
      </c>
      <c r="O34" s="5">
        <v>3844.7750000000001</v>
      </c>
      <c r="P34" s="6">
        <v>14.45</v>
      </c>
      <c r="Q34" s="5">
        <v>29966.345000000001</v>
      </c>
      <c r="R34" s="7">
        <v>3.15</v>
      </c>
      <c r="S34" s="5">
        <v>3789.84375</v>
      </c>
      <c r="AB34" s="10">
        <v>0.12</v>
      </c>
      <c r="AC34" s="5">
        <v>15.6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7"/>
        <v>37616.563750000001</v>
      </c>
      <c r="AT34" s="11">
        <f t="shared" si="8"/>
        <v>2.4917149038379129</v>
      </c>
      <c r="AU34" s="5">
        <f t="shared" si="6"/>
        <v>2491.714903837913</v>
      </c>
    </row>
    <row r="35" spans="1:47" x14ac:dyDescent="0.25">
      <c r="A35" s="1" t="s">
        <v>121</v>
      </c>
      <c r="B35" s="1" t="s">
        <v>113</v>
      </c>
      <c r="C35" s="1" t="s">
        <v>100</v>
      </c>
      <c r="D35" s="1" t="s">
        <v>93</v>
      </c>
      <c r="E35" s="1" t="s">
        <v>52</v>
      </c>
      <c r="F35" s="1" t="s">
        <v>102</v>
      </c>
      <c r="G35" s="1" t="s">
        <v>54</v>
      </c>
      <c r="H35" s="1" t="s">
        <v>81</v>
      </c>
      <c r="I35" s="2">
        <v>80</v>
      </c>
      <c r="J35" s="2">
        <v>37.770000000000003</v>
      </c>
      <c r="K35" s="2">
        <f t="shared" ref="K35:K58" si="9">SUM(N35,P35,R35,T35,V35,X35,Z35,AB35,AE35,AG35,AI35)</f>
        <v>37.769999999999996</v>
      </c>
      <c r="L35" s="2">
        <f t="shared" ref="L35:L58" si="10">SUM(M35,AD35,AK35,AM35,AO35,AQ35,AR35)</f>
        <v>0</v>
      </c>
      <c r="P35" s="6">
        <v>28.5</v>
      </c>
      <c r="Q35" s="5">
        <v>78407.87</v>
      </c>
      <c r="R35" s="7">
        <v>9.27</v>
      </c>
      <c r="S35" s="5">
        <v>12647.25</v>
      </c>
      <c r="AL35" s="5" t="str">
        <f t="shared" ref="AL35:AL58" si="11">IF(AK35&gt;0,AK35*$AL$1,"")</f>
        <v/>
      </c>
      <c r="AN35" s="5" t="str">
        <f t="shared" ref="AN35:AN58" si="12">IF(AM35&gt;0,AM35*$AN$1,"")</f>
        <v/>
      </c>
      <c r="AP35" s="5" t="str">
        <f t="shared" ref="AP35:AP58" si="13">IF(AO35&gt;0,AO35*$AP$1,"")</f>
        <v/>
      </c>
      <c r="AS35" s="5">
        <f t="shared" si="7"/>
        <v>91055.12</v>
      </c>
      <c r="AT35" s="11">
        <f t="shared" si="8"/>
        <v>6.0314759498666231</v>
      </c>
      <c r="AU35" s="5">
        <f t="shared" si="6"/>
        <v>6031.4759498666226</v>
      </c>
    </row>
    <row r="36" spans="1:47" x14ac:dyDescent="0.25">
      <c r="A36" s="1" t="s">
        <v>121</v>
      </c>
      <c r="B36" s="1" t="s">
        <v>113</v>
      </c>
      <c r="C36" s="1" t="s">
        <v>100</v>
      </c>
      <c r="D36" s="1" t="s">
        <v>93</v>
      </c>
      <c r="E36" s="1" t="s">
        <v>98</v>
      </c>
      <c r="F36" s="1" t="s">
        <v>102</v>
      </c>
      <c r="G36" s="1" t="s">
        <v>54</v>
      </c>
      <c r="H36" s="1" t="s">
        <v>81</v>
      </c>
      <c r="I36" s="2">
        <v>80</v>
      </c>
      <c r="J36" s="2">
        <v>40.49</v>
      </c>
      <c r="K36" s="2">
        <f t="shared" si="9"/>
        <v>40</v>
      </c>
      <c r="L36" s="2">
        <f t="shared" si="10"/>
        <v>0</v>
      </c>
      <c r="N36" s="4">
        <v>11.03</v>
      </c>
      <c r="O36" s="5">
        <v>25910.032500000001</v>
      </c>
      <c r="P36" s="6">
        <v>28.21</v>
      </c>
      <c r="Q36" s="5">
        <v>72875.239999999991</v>
      </c>
      <c r="R36" s="7">
        <v>0.76</v>
      </c>
      <c r="S36" s="5">
        <v>911.96875</v>
      </c>
      <c r="AL36" s="5" t="str">
        <f t="shared" si="11"/>
        <v/>
      </c>
      <c r="AN36" s="5" t="str">
        <f t="shared" si="12"/>
        <v/>
      </c>
      <c r="AP36" s="5" t="str">
        <f t="shared" si="13"/>
        <v/>
      </c>
      <c r="AS36" s="5">
        <f t="shared" si="7"/>
        <v>99697.241249999992</v>
      </c>
      <c r="AT36" s="11">
        <f t="shared" si="8"/>
        <v>6.6039286189225335</v>
      </c>
      <c r="AU36" s="5">
        <f t="shared" si="6"/>
        <v>6603.9286189225331</v>
      </c>
    </row>
    <row r="37" spans="1:47" x14ac:dyDescent="0.25">
      <c r="A37" s="1" t="s">
        <v>122</v>
      </c>
      <c r="B37" s="1" t="s">
        <v>161</v>
      </c>
      <c r="C37" s="1" t="s">
        <v>123</v>
      </c>
      <c r="D37" s="1" t="s">
        <v>124</v>
      </c>
      <c r="E37" s="1" t="s">
        <v>57</v>
      </c>
      <c r="F37" s="1" t="s">
        <v>102</v>
      </c>
      <c r="G37" s="1" t="s">
        <v>54</v>
      </c>
      <c r="H37" s="1" t="s">
        <v>81</v>
      </c>
      <c r="I37" s="2">
        <v>7.929999828338623</v>
      </c>
      <c r="J37" s="2">
        <v>7.05</v>
      </c>
      <c r="K37" s="2">
        <f t="shared" si="9"/>
        <v>3.52</v>
      </c>
      <c r="L37" s="2">
        <f t="shared" si="10"/>
        <v>0</v>
      </c>
      <c r="Z37" s="9">
        <v>2.44</v>
      </c>
      <c r="AA37" s="5">
        <v>352.27499999999998</v>
      </c>
      <c r="AB37" s="10">
        <v>1.08</v>
      </c>
      <c r="AC37" s="5">
        <v>140.4</v>
      </c>
      <c r="AL37" s="5" t="str">
        <f t="shared" si="11"/>
        <v/>
      </c>
      <c r="AN37" s="5" t="str">
        <f t="shared" si="12"/>
        <v/>
      </c>
      <c r="AP37" s="5" t="str">
        <f t="shared" si="13"/>
        <v/>
      </c>
      <c r="AS37" s="5">
        <f t="shared" si="7"/>
        <v>492.67499999999995</v>
      </c>
      <c r="AT37" s="11">
        <f t="shared" si="8"/>
        <v>3.2634709762620027E-2</v>
      </c>
      <c r="AU37" s="5">
        <f t="shared" si="6"/>
        <v>32.634709762620027</v>
      </c>
    </row>
    <row r="38" spans="1:47" x14ac:dyDescent="0.25">
      <c r="A38" s="1" t="s">
        <v>125</v>
      </c>
      <c r="B38" s="1" t="s">
        <v>126</v>
      </c>
      <c r="C38" s="1" t="s">
        <v>127</v>
      </c>
      <c r="D38" s="1" t="s">
        <v>128</v>
      </c>
      <c r="E38" s="1" t="s">
        <v>64</v>
      </c>
      <c r="F38" s="1" t="s">
        <v>129</v>
      </c>
      <c r="G38" s="1" t="s">
        <v>54</v>
      </c>
      <c r="H38" s="1" t="s">
        <v>81</v>
      </c>
      <c r="I38" s="2">
        <v>160</v>
      </c>
      <c r="J38" s="2">
        <v>39.020000000000003</v>
      </c>
      <c r="K38" s="2">
        <f t="shared" si="9"/>
        <v>36.199999999999996</v>
      </c>
      <c r="L38" s="2">
        <f t="shared" si="10"/>
        <v>0.04</v>
      </c>
      <c r="P38" s="6">
        <v>4.72</v>
      </c>
      <c r="Q38" s="5">
        <v>13662.04</v>
      </c>
      <c r="R38" s="7">
        <v>26.43</v>
      </c>
      <c r="S38" s="5">
        <v>44508.40625</v>
      </c>
      <c r="T38" s="8">
        <v>5.05</v>
      </c>
      <c r="U38" s="5">
        <v>2519.3575000000001</v>
      </c>
      <c r="AL38" s="5" t="str">
        <f t="shared" si="11"/>
        <v/>
      </c>
      <c r="AN38" s="5" t="str">
        <f t="shared" si="12"/>
        <v/>
      </c>
      <c r="AP38" s="5" t="str">
        <f t="shared" si="13"/>
        <v/>
      </c>
      <c r="AR38" s="2">
        <v>0.04</v>
      </c>
      <c r="AS38" s="5">
        <f t="shared" si="7"/>
        <v>60689.803749999999</v>
      </c>
      <c r="AT38" s="11">
        <f t="shared" si="8"/>
        <v>4.020082470049462</v>
      </c>
      <c r="AU38" s="5">
        <f t="shared" si="6"/>
        <v>4020.0824700494618</v>
      </c>
    </row>
    <row r="39" spans="1:47" x14ac:dyDescent="0.25">
      <c r="A39" s="1" t="s">
        <v>125</v>
      </c>
      <c r="B39" s="1" t="s">
        <v>126</v>
      </c>
      <c r="C39" s="1" t="s">
        <v>127</v>
      </c>
      <c r="D39" s="1" t="s">
        <v>128</v>
      </c>
      <c r="E39" s="1" t="s">
        <v>70</v>
      </c>
      <c r="F39" s="1" t="s">
        <v>129</v>
      </c>
      <c r="G39" s="1" t="s">
        <v>54</v>
      </c>
      <c r="H39" s="1" t="s">
        <v>81</v>
      </c>
      <c r="I39" s="2">
        <v>160</v>
      </c>
      <c r="J39" s="2">
        <v>37.64</v>
      </c>
      <c r="K39" s="2">
        <f t="shared" si="9"/>
        <v>8.6999999999999993</v>
      </c>
      <c r="L39" s="2">
        <f t="shared" si="10"/>
        <v>0</v>
      </c>
      <c r="R39" s="7">
        <v>1.44</v>
      </c>
      <c r="S39" s="5">
        <v>1819.125</v>
      </c>
      <c r="T39" s="8">
        <v>7.26</v>
      </c>
      <c r="U39" s="5">
        <v>2667.47</v>
      </c>
      <c r="AL39" s="5" t="str">
        <f t="shared" si="11"/>
        <v/>
      </c>
      <c r="AN39" s="5" t="str">
        <f t="shared" si="12"/>
        <v/>
      </c>
      <c r="AP39" s="5" t="str">
        <f t="shared" si="13"/>
        <v/>
      </c>
      <c r="AS39" s="5">
        <f t="shared" si="7"/>
        <v>4486.5949999999993</v>
      </c>
      <c r="AT39" s="11">
        <f t="shared" si="8"/>
        <v>0.29719130389693449</v>
      </c>
      <c r="AU39" s="5">
        <f t="shared" si="6"/>
        <v>297.19130389693447</v>
      </c>
    </row>
    <row r="40" spans="1:47" x14ac:dyDescent="0.25">
      <c r="A40" s="1" t="s">
        <v>125</v>
      </c>
      <c r="B40" s="1" t="s">
        <v>126</v>
      </c>
      <c r="C40" s="1" t="s">
        <v>127</v>
      </c>
      <c r="D40" s="1" t="s">
        <v>128</v>
      </c>
      <c r="E40" s="1" t="s">
        <v>69</v>
      </c>
      <c r="F40" s="1" t="s">
        <v>129</v>
      </c>
      <c r="G40" s="1" t="s">
        <v>54</v>
      </c>
      <c r="H40" s="1" t="s">
        <v>81</v>
      </c>
      <c r="I40" s="2">
        <v>160</v>
      </c>
      <c r="J40" s="2">
        <v>38.29</v>
      </c>
      <c r="K40" s="2">
        <f t="shared" si="9"/>
        <v>28.83</v>
      </c>
      <c r="L40" s="2">
        <f t="shared" si="10"/>
        <v>0</v>
      </c>
      <c r="P40" s="6">
        <v>0.83</v>
      </c>
      <c r="Q40" s="5">
        <v>2402.4349999999999</v>
      </c>
      <c r="R40" s="7">
        <v>16.71</v>
      </c>
      <c r="S40" s="5">
        <v>24334.40625</v>
      </c>
      <c r="T40" s="8">
        <v>11.29</v>
      </c>
      <c r="U40" s="5">
        <v>5220.0625</v>
      </c>
      <c r="AL40" s="5" t="str">
        <f t="shared" si="11"/>
        <v/>
      </c>
      <c r="AN40" s="5" t="str">
        <f t="shared" si="12"/>
        <v/>
      </c>
      <c r="AP40" s="5" t="str">
        <f t="shared" si="13"/>
        <v/>
      </c>
      <c r="AS40" s="5">
        <f t="shared" si="7"/>
        <v>31956.903750000001</v>
      </c>
      <c r="AT40" s="11">
        <f t="shared" si="8"/>
        <v>2.1168199701491526</v>
      </c>
      <c r="AU40" s="5">
        <f t="shared" si="6"/>
        <v>2116.8199701491526</v>
      </c>
    </row>
    <row r="41" spans="1:47" x14ac:dyDescent="0.25">
      <c r="A41" s="1" t="s">
        <v>125</v>
      </c>
      <c r="B41" s="1" t="s">
        <v>126</v>
      </c>
      <c r="C41" s="1" t="s">
        <v>127</v>
      </c>
      <c r="D41" s="1" t="s">
        <v>128</v>
      </c>
      <c r="E41" s="1" t="s">
        <v>62</v>
      </c>
      <c r="F41" s="1" t="s">
        <v>129</v>
      </c>
      <c r="G41" s="1" t="s">
        <v>54</v>
      </c>
      <c r="H41" s="1" t="s">
        <v>81</v>
      </c>
      <c r="I41" s="2">
        <v>160</v>
      </c>
      <c r="J41" s="2">
        <v>39.950000000000003</v>
      </c>
      <c r="K41" s="2">
        <f t="shared" si="9"/>
        <v>39.760000000000005</v>
      </c>
      <c r="L41" s="2">
        <f t="shared" si="10"/>
        <v>0.18</v>
      </c>
      <c r="P41" s="6">
        <v>3.31</v>
      </c>
      <c r="Q41" s="5">
        <v>7008.8249999999998</v>
      </c>
      <c r="R41" s="7">
        <v>33.770000000000003</v>
      </c>
      <c r="S41" s="5">
        <v>42395.71875</v>
      </c>
      <c r="T41" s="8">
        <v>2.68</v>
      </c>
      <c r="U41" s="5">
        <v>969.59500000000003</v>
      </c>
      <c r="AL41" s="5" t="str">
        <f t="shared" si="11"/>
        <v/>
      </c>
      <c r="AN41" s="5" t="str">
        <f t="shared" si="12"/>
        <v/>
      </c>
      <c r="AP41" s="5" t="str">
        <f t="shared" si="13"/>
        <v/>
      </c>
      <c r="AR41" s="2">
        <v>0.18</v>
      </c>
      <c r="AS41" s="5">
        <f t="shared" si="7"/>
        <v>50374.138749999998</v>
      </c>
      <c r="AT41" s="11">
        <f t="shared" si="8"/>
        <v>3.3367745423417086</v>
      </c>
      <c r="AU41" s="5">
        <f t="shared" si="6"/>
        <v>3336.7745423417082</v>
      </c>
    </row>
    <row r="42" spans="1:47" x14ac:dyDescent="0.25">
      <c r="A42" s="1" t="s">
        <v>130</v>
      </c>
      <c r="B42" s="1" t="s">
        <v>131</v>
      </c>
      <c r="C42" s="1" t="s">
        <v>132</v>
      </c>
      <c r="D42" s="1" t="s">
        <v>133</v>
      </c>
      <c r="E42" s="1" t="s">
        <v>110</v>
      </c>
      <c r="F42" s="1" t="s">
        <v>129</v>
      </c>
      <c r="G42" s="1" t="s">
        <v>54</v>
      </c>
      <c r="H42" s="1" t="s">
        <v>81</v>
      </c>
      <c r="I42" s="2">
        <v>160</v>
      </c>
      <c r="J42" s="2">
        <v>39.659999999999997</v>
      </c>
      <c r="K42" s="2">
        <f t="shared" si="9"/>
        <v>28.79</v>
      </c>
      <c r="L42" s="2">
        <f t="shared" si="10"/>
        <v>0</v>
      </c>
      <c r="P42" s="6">
        <v>12.14</v>
      </c>
      <c r="Q42" s="5">
        <v>34279.15</v>
      </c>
      <c r="R42" s="7">
        <v>16.649999999999999</v>
      </c>
      <c r="S42" s="5">
        <v>26115.03125</v>
      </c>
      <c r="AL42" s="5" t="str">
        <f t="shared" si="11"/>
        <v/>
      </c>
      <c r="AN42" s="5" t="str">
        <f t="shared" si="12"/>
        <v/>
      </c>
      <c r="AP42" s="5" t="str">
        <f t="shared" si="13"/>
        <v/>
      </c>
      <c r="AS42" s="5">
        <f t="shared" si="7"/>
        <v>60394.181250000001</v>
      </c>
      <c r="AT42" s="11">
        <f t="shared" si="8"/>
        <v>4.0005004849948111</v>
      </c>
      <c r="AU42" s="5">
        <f t="shared" si="6"/>
        <v>4000.5004849948109</v>
      </c>
    </row>
    <row r="43" spans="1:47" x14ac:dyDescent="0.25">
      <c r="A43" s="1" t="s">
        <v>130</v>
      </c>
      <c r="B43" s="1" t="s">
        <v>131</v>
      </c>
      <c r="C43" s="1" t="s">
        <v>132</v>
      </c>
      <c r="D43" s="1" t="s">
        <v>133</v>
      </c>
      <c r="E43" s="1" t="s">
        <v>111</v>
      </c>
      <c r="F43" s="1" t="s">
        <v>129</v>
      </c>
      <c r="G43" s="1" t="s">
        <v>54</v>
      </c>
      <c r="H43" s="1" t="s">
        <v>81</v>
      </c>
      <c r="I43" s="2">
        <v>160</v>
      </c>
      <c r="J43" s="2">
        <v>38.14</v>
      </c>
      <c r="K43" s="2">
        <f t="shared" si="9"/>
        <v>33.32</v>
      </c>
      <c r="L43" s="2">
        <f t="shared" si="10"/>
        <v>0</v>
      </c>
      <c r="P43" s="6">
        <v>4.84</v>
      </c>
      <c r="Q43" s="5">
        <v>14009.38</v>
      </c>
      <c r="R43" s="7">
        <v>22.75</v>
      </c>
      <c r="S43" s="5">
        <v>38319.53125</v>
      </c>
      <c r="T43" s="8">
        <v>5.73</v>
      </c>
      <c r="U43" s="5">
        <v>2897.9475000000002</v>
      </c>
      <c r="AL43" s="5" t="str">
        <f t="shared" si="11"/>
        <v/>
      </c>
      <c r="AN43" s="5" t="str">
        <f t="shared" si="12"/>
        <v/>
      </c>
      <c r="AP43" s="5" t="str">
        <f t="shared" si="13"/>
        <v/>
      </c>
      <c r="AS43" s="5">
        <f t="shared" si="7"/>
        <v>55226.858749999999</v>
      </c>
      <c r="AT43" s="11">
        <f t="shared" si="8"/>
        <v>3.6582179051250066</v>
      </c>
      <c r="AU43" s="5">
        <f t="shared" si="6"/>
        <v>3658.2179051250064</v>
      </c>
    </row>
    <row r="44" spans="1:47" x14ac:dyDescent="0.25">
      <c r="A44" s="1" t="s">
        <v>130</v>
      </c>
      <c r="B44" s="1" t="s">
        <v>131</v>
      </c>
      <c r="C44" s="1" t="s">
        <v>132</v>
      </c>
      <c r="D44" s="1" t="s">
        <v>133</v>
      </c>
      <c r="E44" s="1" t="s">
        <v>106</v>
      </c>
      <c r="F44" s="1" t="s">
        <v>129</v>
      </c>
      <c r="G44" s="1" t="s">
        <v>54</v>
      </c>
      <c r="H44" s="1" t="s">
        <v>81</v>
      </c>
      <c r="I44" s="2">
        <v>160</v>
      </c>
      <c r="J44" s="2">
        <v>37.619999999999997</v>
      </c>
      <c r="K44" s="2">
        <f t="shared" si="9"/>
        <v>1.77</v>
      </c>
      <c r="L44" s="2">
        <f t="shared" si="10"/>
        <v>0</v>
      </c>
      <c r="R44" s="7">
        <v>1.68</v>
      </c>
      <c r="S44" s="5">
        <v>2829.75</v>
      </c>
      <c r="T44" s="8">
        <v>0.09</v>
      </c>
      <c r="U44" s="5">
        <v>45.517499999999998</v>
      </c>
      <c r="AL44" s="5" t="str">
        <f t="shared" si="11"/>
        <v/>
      </c>
      <c r="AN44" s="5" t="str">
        <f t="shared" si="12"/>
        <v/>
      </c>
      <c r="AP44" s="5" t="str">
        <f t="shared" si="13"/>
        <v/>
      </c>
      <c r="AS44" s="5">
        <f t="shared" si="7"/>
        <v>2875.2674999999999</v>
      </c>
      <c r="AT44" s="11">
        <f t="shared" si="8"/>
        <v>0.1904572392599464</v>
      </c>
      <c r="AU44" s="5">
        <f t="shared" si="6"/>
        <v>190.45723925994639</v>
      </c>
    </row>
    <row r="45" spans="1:47" x14ac:dyDescent="0.25">
      <c r="A45" s="1" t="s">
        <v>134</v>
      </c>
      <c r="B45" s="1" t="s">
        <v>135</v>
      </c>
      <c r="C45" s="1" t="s">
        <v>136</v>
      </c>
      <c r="D45" s="1" t="s">
        <v>137</v>
      </c>
      <c r="E45" s="1" t="s">
        <v>79</v>
      </c>
      <c r="F45" s="1" t="s">
        <v>129</v>
      </c>
      <c r="G45" s="1" t="s">
        <v>54</v>
      </c>
      <c r="H45" s="1" t="s">
        <v>81</v>
      </c>
      <c r="I45" s="2">
        <v>160</v>
      </c>
      <c r="J45" s="2">
        <v>39.94</v>
      </c>
      <c r="K45" s="2">
        <f t="shared" si="9"/>
        <v>1.38</v>
      </c>
      <c r="L45" s="2">
        <f t="shared" si="10"/>
        <v>0</v>
      </c>
      <c r="T45" s="8">
        <v>1.38</v>
      </c>
      <c r="U45" s="5">
        <v>697.93499999999995</v>
      </c>
      <c r="AL45" s="5" t="str">
        <f t="shared" si="11"/>
        <v/>
      </c>
      <c r="AN45" s="5" t="str">
        <f t="shared" si="12"/>
        <v/>
      </c>
      <c r="AP45" s="5" t="str">
        <f t="shared" si="13"/>
        <v/>
      </c>
      <c r="AS45" s="5">
        <f t="shared" si="7"/>
        <v>697.93499999999995</v>
      </c>
      <c r="AT45" s="11">
        <f t="shared" si="8"/>
        <v>4.6231097900592093E-2</v>
      </c>
      <c r="AU45" s="5">
        <f t="shared" si="6"/>
        <v>46.231097900592097</v>
      </c>
    </row>
    <row r="46" spans="1:47" x14ac:dyDescent="0.25">
      <c r="A46" s="1" t="s">
        <v>134</v>
      </c>
      <c r="B46" s="1" t="s">
        <v>135</v>
      </c>
      <c r="C46" s="1" t="s">
        <v>136</v>
      </c>
      <c r="D46" s="1" t="s">
        <v>137</v>
      </c>
      <c r="E46" s="1" t="s">
        <v>84</v>
      </c>
      <c r="F46" s="1" t="s">
        <v>129</v>
      </c>
      <c r="G46" s="1" t="s">
        <v>54</v>
      </c>
      <c r="H46" s="1" t="s">
        <v>81</v>
      </c>
      <c r="I46" s="2">
        <v>160</v>
      </c>
      <c r="J46" s="2">
        <v>39.44</v>
      </c>
      <c r="K46" s="2">
        <f t="shared" si="9"/>
        <v>0.22</v>
      </c>
      <c r="L46" s="2">
        <f t="shared" si="10"/>
        <v>0</v>
      </c>
      <c r="T46" s="8">
        <v>0.22</v>
      </c>
      <c r="U46" s="5">
        <v>111.265</v>
      </c>
      <c r="AL46" s="5" t="str">
        <f t="shared" si="11"/>
        <v/>
      </c>
      <c r="AN46" s="5" t="str">
        <f t="shared" si="12"/>
        <v/>
      </c>
      <c r="AP46" s="5" t="str">
        <f t="shared" si="13"/>
        <v/>
      </c>
      <c r="AS46" s="5">
        <f t="shared" si="7"/>
        <v>111.265</v>
      </c>
      <c r="AT46" s="11">
        <f t="shared" si="8"/>
        <v>7.370175027630624E-3</v>
      </c>
      <c r="AU46" s="5">
        <f t="shared" si="6"/>
        <v>7.3701750276306246</v>
      </c>
    </row>
    <row r="47" spans="1:47" x14ac:dyDescent="0.25">
      <c r="A47" s="1" t="s">
        <v>138</v>
      </c>
      <c r="B47" s="1" t="s">
        <v>139</v>
      </c>
      <c r="C47" s="1" t="s">
        <v>140</v>
      </c>
      <c r="D47" s="1" t="s">
        <v>137</v>
      </c>
      <c r="E47" s="1" t="s">
        <v>110</v>
      </c>
      <c r="F47" s="1" t="s">
        <v>141</v>
      </c>
      <c r="G47" s="1" t="s">
        <v>54</v>
      </c>
      <c r="H47" s="1" t="s">
        <v>81</v>
      </c>
      <c r="I47" s="2">
        <v>240</v>
      </c>
      <c r="J47" s="2">
        <v>39.950000000000003</v>
      </c>
      <c r="K47" s="2">
        <f t="shared" si="9"/>
        <v>0.77</v>
      </c>
      <c r="L47" s="2">
        <f t="shared" si="10"/>
        <v>0</v>
      </c>
      <c r="R47" s="7">
        <v>0.04</v>
      </c>
      <c r="S47" s="5">
        <v>48.125</v>
      </c>
      <c r="T47" s="8">
        <v>0.73</v>
      </c>
      <c r="U47" s="5">
        <v>263.71249999999998</v>
      </c>
      <c r="AL47" s="5" t="str">
        <f t="shared" si="11"/>
        <v/>
      </c>
      <c r="AN47" s="5" t="str">
        <f t="shared" si="12"/>
        <v/>
      </c>
      <c r="AP47" s="5" t="str">
        <f t="shared" si="13"/>
        <v/>
      </c>
      <c r="AS47" s="5">
        <f t="shared" si="7"/>
        <v>311.83749999999998</v>
      </c>
      <c r="AT47" s="11">
        <f t="shared" si="8"/>
        <v>2.0656063948040846E-2</v>
      </c>
      <c r="AU47" s="5">
        <f t="shared" si="6"/>
        <v>20.656063948040845</v>
      </c>
    </row>
    <row r="48" spans="1:47" x14ac:dyDescent="0.25">
      <c r="A48" s="1" t="s">
        <v>142</v>
      </c>
      <c r="B48" s="1" t="s">
        <v>143</v>
      </c>
      <c r="C48" s="1" t="s">
        <v>162</v>
      </c>
      <c r="D48" s="1" t="s">
        <v>163</v>
      </c>
      <c r="E48" s="1" t="s">
        <v>101</v>
      </c>
      <c r="F48" s="1" t="s">
        <v>141</v>
      </c>
      <c r="G48" s="1" t="s">
        <v>54</v>
      </c>
      <c r="H48" s="1" t="s">
        <v>81</v>
      </c>
      <c r="I48" s="2">
        <v>0.5</v>
      </c>
      <c r="J48" s="2">
        <v>0.38</v>
      </c>
      <c r="K48" s="2">
        <f t="shared" si="9"/>
        <v>0.38</v>
      </c>
      <c r="L48" s="2">
        <f t="shared" si="10"/>
        <v>0</v>
      </c>
      <c r="X48" s="2">
        <v>0.38</v>
      </c>
      <c r="Y48" s="5">
        <v>192.185</v>
      </c>
      <c r="AL48" s="5" t="str">
        <f t="shared" si="11"/>
        <v/>
      </c>
      <c r="AN48" s="5" t="str">
        <f t="shared" si="12"/>
        <v/>
      </c>
      <c r="AP48" s="5" t="str">
        <f t="shared" si="13"/>
        <v/>
      </c>
      <c r="AS48" s="5">
        <f t="shared" si="7"/>
        <v>192.185</v>
      </c>
      <c r="AT48" s="11">
        <f t="shared" si="8"/>
        <v>1.2730302320452897E-2</v>
      </c>
      <c r="AU48" s="5">
        <f t="shared" si="6"/>
        <v>12.730302320452898</v>
      </c>
    </row>
    <row r="49" spans="1:47" x14ac:dyDescent="0.25">
      <c r="A49" s="1" t="s">
        <v>144</v>
      </c>
      <c r="B49" s="1" t="s">
        <v>145</v>
      </c>
      <c r="C49" s="1" t="s">
        <v>146</v>
      </c>
      <c r="D49" s="1" t="s">
        <v>147</v>
      </c>
      <c r="E49" s="1" t="s">
        <v>101</v>
      </c>
      <c r="F49" s="1" t="s">
        <v>141</v>
      </c>
      <c r="G49" s="1" t="s">
        <v>54</v>
      </c>
      <c r="H49" s="1" t="s">
        <v>81</v>
      </c>
      <c r="I49" s="2">
        <v>79.5</v>
      </c>
      <c r="J49" s="2">
        <v>40.119999999999997</v>
      </c>
      <c r="K49" s="2">
        <f t="shared" si="9"/>
        <v>24.75</v>
      </c>
      <c r="L49" s="2">
        <f t="shared" si="10"/>
        <v>0</v>
      </c>
      <c r="P49" s="6">
        <v>0.41</v>
      </c>
      <c r="Q49" s="5">
        <v>847.67499999999995</v>
      </c>
      <c r="R49" s="7">
        <v>9.15</v>
      </c>
      <c r="S49" s="5">
        <v>15046.28125</v>
      </c>
      <c r="T49" s="8">
        <v>9.9599999999999991</v>
      </c>
      <c r="U49" s="5">
        <v>4690.4699999999993</v>
      </c>
      <c r="Z49" s="9">
        <v>2.66</v>
      </c>
      <c r="AA49" s="5">
        <v>460.26749999999998</v>
      </c>
      <c r="AB49" s="10">
        <v>2.57</v>
      </c>
      <c r="AC49" s="5">
        <v>352.3</v>
      </c>
      <c r="AL49" s="5" t="str">
        <f t="shared" si="11"/>
        <v/>
      </c>
      <c r="AN49" s="5" t="str">
        <f t="shared" si="12"/>
        <v/>
      </c>
      <c r="AP49" s="5" t="str">
        <f t="shared" si="13"/>
        <v/>
      </c>
      <c r="AS49" s="5">
        <f t="shared" si="7"/>
        <v>21396.993749999998</v>
      </c>
      <c r="AT49" s="11">
        <f t="shared" si="8"/>
        <v>1.4173332944108079</v>
      </c>
      <c r="AU49" s="5">
        <f t="shared" si="6"/>
        <v>1417.3332944108079</v>
      </c>
    </row>
    <row r="50" spans="1:47" x14ac:dyDescent="0.25">
      <c r="B50" s="29" t="s">
        <v>154</v>
      </c>
    </row>
    <row r="51" spans="1:47" x14ac:dyDescent="0.25">
      <c r="B51" s="1" t="s">
        <v>148</v>
      </c>
      <c r="C51" s="1" t="s">
        <v>158</v>
      </c>
      <c r="D51" s="1" t="s">
        <v>159</v>
      </c>
      <c r="J51" s="2">
        <v>19.16</v>
      </c>
      <c r="K51" s="2">
        <f t="shared" si="9"/>
        <v>19.010000000000002</v>
      </c>
      <c r="L51" s="2">
        <f t="shared" si="10"/>
        <v>0</v>
      </c>
      <c r="AG51" s="9">
        <v>19.010000000000002</v>
      </c>
      <c r="AH51" s="5">
        <v>35558.932500000003</v>
      </c>
      <c r="AL51" s="5" t="str">
        <f t="shared" si="11"/>
        <v/>
      </c>
      <c r="AN51" s="5" t="str">
        <f t="shared" si="12"/>
        <v/>
      </c>
      <c r="AP51" s="5" t="str">
        <f t="shared" si="13"/>
        <v/>
      </c>
      <c r="AS51" s="5">
        <f t="shared" si="7"/>
        <v>35558.932500000003</v>
      </c>
      <c r="AT51" s="11">
        <f t="shared" si="8"/>
        <v>2.3554177532980094</v>
      </c>
      <c r="AU51" s="5">
        <f t="shared" si="6"/>
        <v>2355.4177532980093</v>
      </c>
    </row>
    <row r="52" spans="1:47" x14ac:dyDescent="0.25">
      <c r="B52" s="1" t="s">
        <v>149</v>
      </c>
      <c r="C52" s="1" t="s">
        <v>158</v>
      </c>
      <c r="D52" s="1" t="s">
        <v>159</v>
      </c>
      <c r="J52" s="2">
        <v>4.08</v>
      </c>
      <c r="K52" s="2">
        <f t="shared" si="9"/>
        <v>0.84</v>
      </c>
      <c r="L52" s="2">
        <f t="shared" si="10"/>
        <v>0</v>
      </c>
      <c r="AG52" s="9">
        <v>0.84</v>
      </c>
      <c r="AH52" s="5">
        <v>1389.15</v>
      </c>
      <c r="AL52" s="5" t="str">
        <f t="shared" si="11"/>
        <v/>
      </c>
      <c r="AN52" s="5" t="str">
        <f t="shared" si="12"/>
        <v/>
      </c>
      <c r="AP52" s="5" t="str">
        <f t="shared" si="13"/>
        <v/>
      </c>
      <c r="AS52" s="5">
        <f t="shared" si="7"/>
        <v>1389.15</v>
      </c>
      <c r="AT52" s="11">
        <f t="shared" si="8"/>
        <v>9.2017064122887543E-2</v>
      </c>
      <c r="AU52" s="5">
        <f t="shared" si="6"/>
        <v>92.017064122887547</v>
      </c>
    </row>
    <row r="53" spans="1:47" x14ac:dyDescent="0.25">
      <c r="B53" s="29" t="s">
        <v>155</v>
      </c>
    </row>
    <row r="54" spans="1:47" x14ac:dyDescent="0.25">
      <c r="B54" s="1" t="s">
        <v>150</v>
      </c>
      <c r="C54" s="1" t="s">
        <v>157</v>
      </c>
      <c r="D54" s="1" t="s">
        <v>74</v>
      </c>
      <c r="J54" s="2">
        <v>2</v>
      </c>
      <c r="K54" s="2">
        <f t="shared" si="9"/>
        <v>0.97</v>
      </c>
      <c r="L54" s="2">
        <f t="shared" si="10"/>
        <v>0</v>
      </c>
      <c r="AG54" s="9">
        <v>0.97</v>
      </c>
      <c r="AH54" s="5">
        <v>1283.31</v>
      </c>
      <c r="AL54" s="5" t="str">
        <f t="shared" si="11"/>
        <v/>
      </c>
      <c r="AN54" s="5" t="str">
        <f t="shared" si="12"/>
        <v/>
      </c>
      <c r="AP54" s="5" t="str">
        <f t="shared" si="13"/>
        <v/>
      </c>
      <c r="AS54" s="5">
        <f t="shared" si="7"/>
        <v>1283.31</v>
      </c>
      <c r="AT54" s="11">
        <f t="shared" si="8"/>
        <v>8.5006240189715143E-2</v>
      </c>
      <c r="AU54" s="5">
        <f t="shared" si="6"/>
        <v>85.006240189715143</v>
      </c>
    </row>
    <row r="55" spans="1:47" x14ac:dyDescent="0.25">
      <c r="B55" s="1" t="s">
        <v>151</v>
      </c>
      <c r="C55" s="1" t="s">
        <v>157</v>
      </c>
      <c r="D55" s="1" t="s">
        <v>74</v>
      </c>
      <c r="J55" s="2">
        <v>4.6400000000000006</v>
      </c>
      <c r="K55" s="2">
        <f t="shared" si="9"/>
        <v>6.68</v>
      </c>
      <c r="L55" s="2">
        <f t="shared" si="10"/>
        <v>0</v>
      </c>
      <c r="AG55" s="9">
        <v>6.68</v>
      </c>
      <c r="AH55" s="5">
        <v>8837.64</v>
      </c>
      <c r="AL55" s="5" t="str">
        <f t="shared" si="11"/>
        <v/>
      </c>
      <c r="AN55" s="5" t="str">
        <f t="shared" si="12"/>
        <v/>
      </c>
      <c r="AP55" s="5" t="str">
        <f t="shared" si="13"/>
        <v/>
      </c>
      <c r="AS55" s="5">
        <f t="shared" si="7"/>
        <v>8837.64</v>
      </c>
      <c r="AT55" s="11">
        <f t="shared" si="8"/>
        <v>0.58540379841989398</v>
      </c>
      <c r="AU55" s="5">
        <f t="shared" si="6"/>
        <v>585.40379841989397</v>
      </c>
    </row>
    <row r="56" spans="1:47" x14ac:dyDescent="0.25">
      <c r="B56" s="1" t="s">
        <v>152</v>
      </c>
      <c r="C56" s="1" t="s">
        <v>157</v>
      </c>
      <c r="D56" s="1" t="s">
        <v>74</v>
      </c>
      <c r="J56" s="2">
        <v>2.06</v>
      </c>
      <c r="K56" s="2">
        <f>SUM(N56,P56,R56,T56,V56,X56,Z56,AB56,AE56,AG56,AI56)</f>
        <v>1.69</v>
      </c>
      <c r="L56" s="2">
        <f>SUM(M56,AD56,AK56,AM56,AO56,AQ56,AR56)</f>
        <v>0</v>
      </c>
      <c r="AG56" s="9">
        <v>1.69</v>
      </c>
      <c r="AH56" s="5">
        <v>3912.7725</v>
      </c>
      <c r="AL56" s="5" t="str">
        <f>IF(AK56&gt;0,AK56*$AL$1,"")</f>
        <v/>
      </c>
      <c r="AN56" s="5" t="str">
        <f>IF(AM56&gt;0,AM56*$AN$1,"")</f>
        <v/>
      </c>
      <c r="AP56" s="5" t="str">
        <f>IF(AO56&gt;0,AO56*$AP$1,"")</f>
        <v/>
      </c>
      <c r="AS56" s="5">
        <f t="shared" si="7"/>
        <v>3912.7725</v>
      </c>
      <c r="AT56" s="11">
        <f t="shared" si="8"/>
        <v>0.25918139727946654</v>
      </c>
      <c r="AU56" s="5">
        <f t="shared" si="6"/>
        <v>259.18139727946652</v>
      </c>
    </row>
    <row r="57" spans="1:47" x14ac:dyDescent="0.25">
      <c r="B57" s="29" t="s">
        <v>156</v>
      </c>
    </row>
    <row r="58" spans="1:47" ht="15.75" thickBot="1" x14ac:dyDescent="0.3">
      <c r="B58" s="1" t="s">
        <v>151</v>
      </c>
      <c r="C58" s="1" t="s">
        <v>160</v>
      </c>
      <c r="D58" s="1" t="s">
        <v>74</v>
      </c>
      <c r="J58" s="2">
        <v>3.44</v>
      </c>
      <c r="K58" s="2">
        <f t="shared" si="9"/>
        <v>5.0199999999999996</v>
      </c>
      <c r="L58" s="2">
        <f t="shared" si="10"/>
        <v>0</v>
      </c>
      <c r="AG58" s="9">
        <v>5.0199999999999996</v>
      </c>
      <c r="AH58" s="5">
        <v>6641.46</v>
      </c>
      <c r="AL58" s="5" t="str">
        <f t="shared" si="11"/>
        <v/>
      </c>
      <c r="AN58" s="5" t="str">
        <f t="shared" si="12"/>
        <v/>
      </c>
      <c r="AP58" s="5" t="str">
        <f t="shared" si="13"/>
        <v/>
      </c>
      <c r="AS58" s="5">
        <f t="shared" si="7"/>
        <v>6641.46</v>
      </c>
      <c r="AT58" s="11">
        <f t="shared" si="8"/>
        <v>0.43992920180656703</v>
      </c>
      <c r="AU58" s="5">
        <f t="shared" si="6"/>
        <v>439.92920180656705</v>
      </c>
    </row>
    <row r="59" spans="1:47" ht="15.75" thickTop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>
        <f t="shared" ref="K59:AU59" si="14">SUM(K3:K58)</f>
        <v>1003.2400000000002</v>
      </c>
      <c r="L59" s="20">
        <f t="shared" si="14"/>
        <v>2.83</v>
      </c>
      <c r="M59" s="21">
        <f t="shared" si="14"/>
        <v>0</v>
      </c>
      <c r="N59" s="22">
        <f t="shared" si="14"/>
        <v>44.13</v>
      </c>
      <c r="O59" s="23">
        <f t="shared" si="14"/>
        <v>90858.597500000003</v>
      </c>
      <c r="P59" s="24">
        <f t="shared" si="14"/>
        <v>441.81999999999994</v>
      </c>
      <c r="Q59" s="23">
        <f t="shared" si="14"/>
        <v>860663.03500000003</v>
      </c>
      <c r="R59" s="25">
        <f t="shared" si="14"/>
        <v>380.01</v>
      </c>
      <c r="S59" s="23">
        <f t="shared" si="14"/>
        <v>465816.3125</v>
      </c>
      <c r="T59" s="26">
        <f t="shared" si="14"/>
        <v>79.919999999999987</v>
      </c>
      <c r="U59" s="23">
        <f t="shared" si="14"/>
        <v>31403.462500000001</v>
      </c>
      <c r="V59" s="20">
        <f t="shared" si="14"/>
        <v>0</v>
      </c>
      <c r="W59" s="23">
        <f t="shared" si="14"/>
        <v>0</v>
      </c>
      <c r="X59" s="20">
        <f t="shared" si="14"/>
        <v>0.38</v>
      </c>
      <c r="Y59" s="23">
        <f t="shared" si="14"/>
        <v>192.185</v>
      </c>
      <c r="Z59" s="27">
        <f t="shared" si="14"/>
        <v>13.5</v>
      </c>
      <c r="AA59" s="23">
        <f t="shared" si="14"/>
        <v>1858.9724999999999</v>
      </c>
      <c r="AB59" s="28">
        <f t="shared" si="14"/>
        <v>9.18</v>
      </c>
      <c r="AC59" s="23">
        <f t="shared" si="14"/>
        <v>1130.74</v>
      </c>
      <c r="AD59" s="20">
        <f t="shared" si="14"/>
        <v>0</v>
      </c>
      <c r="AE59" s="20">
        <f t="shared" si="14"/>
        <v>0</v>
      </c>
      <c r="AF59" s="23">
        <f t="shared" si="14"/>
        <v>0</v>
      </c>
      <c r="AG59" s="27">
        <f t="shared" si="14"/>
        <v>34.299999999999997</v>
      </c>
      <c r="AH59" s="23">
        <f t="shared" si="14"/>
        <v>57742.334999999999</v>
      </c>
      <c r="AI59" s="20">
        <f t="shared" si="14"/>
        <v>0</v>
      </c>
      <c r="AJ59" s="23">
        <f t="shared" si="14"/>
        <v>0</v>
      </c>
      <c r="AK59" s="21">
        <f t="shared" si="14"/>
        <v>0</v>
      </c>
      <c r="AL59" s="23">
        <f t="shared" si="14"/>
        <v>0</v>
      </c>
      <c r="AM59" s="21">
        <f t="shared" si="14"/>
        <v>0</v>
      </c>
      <c r="AN59" s="23">
        <f t="shared" si="14"/>
        <v>0</v>
      </c>
      <c r="AO59" s="20">
        <f t="shared" si="14"/>
        <v>0</v>
      </c>
      <c r="AP59" s="23">
        <f t="shared" si="14"/>
        <v>0</v>
      </c>
      <c r="AQ59" s="20">
        <f t="shared" si="14"/>
        <v>0</v>
      </c>
      <c r="AR59" s="20">
        <f t="shared" si="14"/>
        <v>2.83</v>
      </c>
      <c r="AS59" s="23">
        <f t="shared" si="14"/>
        <v>1509665.6399999994</v>
      </c>
      <c r="AT59" s="20">
        <f t="shared" si="14"/>
        <v>100.00000000000001</v>
      </c>
      <c r="AU59" s="23">
        <f t="shared" si="14"/>
        <v>100000.00000000004</v>
      </c>
    </row>
    <row r="62" spans="1:47" x14ac:dyDescent="0.25">
      <c r="B62" s="29" t="s">
        <v>153</v>
      </c>
      <c r="C62" s="1">
        <f>SUM(K59,L59)</f>
        <v>1006.0700000000003</v>
      </c>
    </row>
  </sheetData>
  <autoFilter ref="A2:AU59" xr:uid="{00000000-0001-0000-0000-000000000000}"/>
  <conditionalFormatting sqref="I55:I56 I57:J57 I58:I82 J59">
    <cfRule type="notContainsText" dxfId="7" priority="3" operator="notContains" text="#########">
      <formula>ISERROR(SEARCH("#########",I55))</formula>
    </cfRule>
  </conditionalFormatting>
  <conditionalFormatting sqref="J67">
    <cfRule type="notContainsText" dxfId="6" priority="33" operator="notContains" text="#########">
      <formula>ISERROR(SEARCH("#########",J67))</formula>
    </cfRule>
  </conditionalFormatting>
  <conditionalFormatting sqref="J69">
    <cfRule type="notContainsText" dxfId="5" priority="34" operator="notContains" text="#########">
      <formula>ISERROR(SEARCH("#########",J69))</formula>
    </cfRule>
  </conditionalFormatting>
  <conditionalFormatting sqref="J71">
    <cfRule type="notContainsText" dxfId="4" priority="35" operator="notContains" text="#########">
      <formula>ISERROR(SEARCH("#########",J71))</formula>
    </cfRule>
  </conditionalFormatting>
  <conditionalFormatting sqref="J75">
    <cfRule type="notContainsText" dxfId="3" priority="36" operator="notContains" text="#########">
      <formula>ISERROR(SEARCH("#########",J75))</formula>
    </cfRule>
  </conditionalFormatting>
  <conditionalFormatting sqref="J80">
    <cfRule type="notContainsText" dxfId="2" priority="37" operator="notContains" text="#########">
      <formula>ISERROR(SEARCH("#########",J80))</formula>
    </cfRule>
  </conditionalFormatting>
  <conditionalFormatting sqref="K50:L50">
    <cfRule type="notContainsText" dxfId="1" priority="40" operator="notContains" text="#########">
      <formula>ISERROR(SEARCH("#########",K50))</formula>
    </cfRule>
  </conditionalFormatting>
  <conditionalFormatting sqref="K77:L77">
    <cfRule type="notContainsText" dxfId="0" priority="42" operator="notContains" text="#########">
      <formula>ISERROR(SEARCH("#########",K77))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C4C1C-DFFE-4D51-BF8F-6596897AC5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1DD46-938C-405B-9AD6-1BAA5B271A6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DE2C72E1-BAEE-48DF-ABA9-968F6A1DD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Scott Henderson</cp:lastModifiedBy>
  <dcterms:created xsi:type="dcterms:W3CDTF">2025-01-14T19:38:48Z</dcterms:created>
  <dcterms:modified xsi:type="dcterms:W3CDTF">2025-03-20T19:20:06Z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