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Murray County/Murray Group 4 - JDs/JD 05/"/>
    </mc:Choice>
  </mc:AlternateContent>
  <xr:revisionPtr revIDLastSave="6" documentId="8_{8A1AA93B-05C9-44DD-B0F2-B9689EFE3937}" xr6:coauthVersionLast="47" xr6:coauthVersionMax="47" xr10:uidLastSave="{E75AE3FF-87AE-46DF-AA09-AEA9BFFB671F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Sheet1!$A$2:$AU$52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8" i="1"/>
  <c r="AS49" i="1"/>
  <c r="AS51" i="1"/>
  <c r="AR52" i="1"/>
  <c r="AQ52" i="1"/>
  <c r="AO52" i="1"/>
  <c r="AM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AP51" i="1"/>
  <c r="AN51" i="1"/>
  <c r="AL51" i="1"/>
  <c r="L51" i="1"/>
  <c r="K51" i="1"/>
  <c r="AP49" i="1"/>
  <c r="AN49" i="1"/>
  <c r="AL49" i="1"/>
  <c r="L49" i="1"/>
  <c r="K49" i="1"/>
  <c r="AP48" i="1"/>
  <c r="AN48" i="1"/>
  <c r="AL48" i="1"/>
  <c r="L48" i="1"/>
  <c r="K48" i="1"/>
  <c r="AP46" i="1"/>
  <c r="AN46" i="1"/>
  <c r="AL46" i="1"/>
  <c r="L46" i="1"/>
  <c r="K46" i="1"/>
  <c r="AP45" i="1"/>
  <c r="AN45" i="1"/>
  <c r="AL45" i="1"/>
  <c r="L45" i="1"/>
  <c r="K45" i="1"/>
  <c r="AP44" i="1"/>
  <c r="AN44" i="1"/>
  <c r="AL44" i="1"/>
  <c r="L44" i="1"/>
  <c r="K44" i="1"/>
  <c r="AP43" i="1"/>
  <c r="AN43" i="1"/>
  <c r="AL43" i="1"/>
  <c r="L43" i="1"/>
  <c r="K43" i="1"/>
  <c r="AP42" i="1"/>
  <c r="AN42" i="1"/>
  <c r="AL42" i="1"/>
  <c r="L42" i="1"/>
  <c r="K42" i="1"/>
  <c r="AP41" i="1"/>
  <c r="AN41" i="1"/>
  <c r="AL41" i="1"/>
  <c r="L41" i="1"/>
  <c r="K41" i="1"/>
  <c r="AP40" i="1"/>
  <c r="AN40" i="1"/>
  <c r="AL40" i="1"/>
  <c r="L40" i="1"/>
  <c r="K40" i="1"/>
  <c r="AP39" i="1"/>
  <c r="AN39" i="1"/>
  <c r="AL39" i="1"/>
  <c r="L39" i="1"/>
  <c r="K39" i="1"/>
  <c r="AP38" i="1"/>
  <c r="AN38" i="1"/>
  <c r="AL38" i="1"/>
  <c r="L38" i="1"/>
  <c r="K38" i="1"/>
  <c r="AP37" i="1"/>
  <c r="AN37" i="1"/>
  <c r="AL37" i="1"/>
  <c r="L37" i="1"/>
  <c r="K37" i="1"/>
  <c r="AP36" i="1"/>
  <c r="AN36" i="1"/>
  <c r="AL36" i="1"/>
  <c r="L36" i="1"/>
  <c r="K36" i="1"/>
  <c r="AP35" i="1"/>
  <c r="AN35" i="1"/>
  <c r="AL35" i="1"/>
  <c r="L35" i="1"/>
  <c r="K35" i="1"/>
  <c r="AP34" i="1"/>
  <c r="AN34" i="1"/>
  <c r="AL34" i="1"/>
  <c r="L34" i="1"/>
  <c r="K34" i="1"/>
  <c r="AP33" i="1"/>
  <c r="AN33" i="1"/>
  <c r="AL33" i="1"/>
  <c r="L33" i="1"/>
  <c r="K33" i="1"/>
  <c r="AP32" i="1"/>
  <c r="AN32" i="1"/>
  <c r="AL32" i="1"/>
  <c r="L32" i="1"/>
  <c r="K32" i="1"/>
  <c r="AP31" i="1"/>
  <c r="AN31" i="1"/>
  <c r="AL31" i="1"/>
  <c r="L31" i="1"/>
  <c r="K31" i="1"/>
  <c r="AP30" i="1"/>
  <c r="AN30" i="1"/>
  <c r="AL30" i="1"/>
  <c r="L30" i="1"/>
  <c r="K30" i="1"/>
  <c r="AP29" i="1"/>
  <c r="AN29" i="1"/>
  <c r="AL29" i="1"/>
  <c r="L29" i="1"/>
  <c r="K29" i="1"/>
  <c r="AP28" i="1"/>
  <c r="AN28" i="1"/>
  <c r="AL28" i="1"/>
  <c r="L28" i="1"/>
  <c r="K28" i="1"/>
  <c r="AP27" i="1"/>
  <c r="AN27" i="1"/>
  <c r="AL27" i="1"/>
  <c r="L27" i="1"/>
  <c r="K27" i="1"/>
  <c r="AP26" i="1"/>
  <c r="AN26" i="1"/>
  <c r="AL26" i="1"/>
  <c r="L26" i="1"/>
  <c r="K26" i="1"/>
  <c r="AP25" i="1"/>
  <c r="AN25" i="1"/>
  <c r="AL25" i="1"/>
  <c r="L25" i="1"/>
  <c r="K25" i="1"/>
  <c r="AP24" i="1"/>
  <c r="AN24" i="1"/>
  <c r="AL24" i="1"/>
  <c r="L24" i="1"/>
  <c r="K24" i="1"/>
  <c r="AP23" i="1"/>
  <c r="AN23" i="1"/>
  <c r="AL23" i="1"/>
  <c r="L23" i="1"/>
  <c r="K23" i="1"/>
  <c r="AP22" i="1"/>
  <c r="AN22" i="1"/>
  <c r="AL22" i="1"/>
  <c r="L22" i="1"/>
  <c r="K22" i="1"/>
  <c r="AP21" i="1"/>
  <c r="AN21" i="1"/>
  <c r="AL21" i="1"/>
  <c r="L21" i="1"/>
  <c r="K21" i="1"/>
  <c r="AP20" i="1"/>
  <c r="AN20" i="1"/>
  <c r="AL20" i="1"/>
  <c r="L20" i="1"/>
  <c r="K20" i="1"/>
  <c r="AP19" i="1"/>
  <c r="AN19" i="1"/>
  <c r="AL19" i="1"/>
  <c r="L19" i="1"/>
  <c r="K19" i="1"/>
  <c r="AP18" i="1"/>
  <c r="AN18" i="1"/>
  <c r="AL18" i="1"/>
  <c r="L18" i="1"/>
  <c r="K18" i="1"/>
  <c r="AP17" i="1"/>
  <c r="AN17" i="1"/>
  <c r="AL17" i="1"/>
  <c r="L17" i="1"/>
  <c r="K17" i="1"/>
  <c r="AP16" i="1"/>
  <c r="AN16" i="1"/>
  <c r="AL16" i="1"/>
  <c r="L16" i="1"/>
  <c r="K16" i="1"/>
  <c r="AP15" i="1"/>
  <c r="AN15" i="1"/>
  <c r="AL15" i="1"/>
  <c r="L15" i="1"/>
  <c r="K15" i="1"/>
  <c r="AP14" i="1"/>
  <c r="AN14" i="1"/>
  <c r="AL14" i="1"/>
  <c r="L14" i="1"/>
  <c r="K14" i="1"/>
  <c r="AP13" i="1"/>
  <c r="AN13" i="1"/>
  <c r="AL13" i="1"/>
  <c r="L13" i="1"/>
  <c r="K13" i="1"/>
  <c r="AP12" i="1"/>
  <c r="AN12" i="1"/>
  <c r="AL12" i="1"/>
  <c r="L12" i="1"/>
  <c r="K12" i="1"/>
  <c r="AP11" i="1"/>
  <c r="AN11" i="1"/>
  <c r="AL11" i="1"/>
  <c r="L11" i="1"/>
  <c r="K11" i="1"/>
  <c r="AP10" i="1"/>
  <c r="AN10" i="1"/>
  <c r="AL10" i="1"/>
  <c r="L10" i="1"/>
  <c r="K10" i="1"/>
  <c r="AP9" i="1"/>
  <c r="AN9" i="1"/>
  <c r="AL9" i="1"/>
  <c r="L9" i="1"/>
  <c r="K9" i="1"/>
  <c r="AP8" i="1"/>
  <c r="AN8" i="1"/>
  <c r="AL8" i="1"/>
  <c r="L8" i="1"/>
  <c r="K8" i="1"/>
  <c r="AP7" i="1"/>
  <c r="AN7" i="1"/>
  <c r="AL7" i="1"/>
  <c r="L7" i="1"/>
  <c r="K7" i="1"/>
  <c r="AP6" i="1"/>
  <c r="AN6" i="1"/>
  <c r="AL6" i="1"/>
  <c r="L6" i="1"/>
  <c r="K6" i="1"/>
  <c r="AP5" i="1"/>
  <c r="AN5" i="1"/>
  <c r="AL5" i="1"/>
  <c r="L5" i="1"/>
  <c r="K5" i="1"/>
  <c r="AP4" i="1"/>
  <c r="AN4" i="1"/>
  <c r="AL4" i="1"/>
  <c r="L4" i="1"/>
  <c r="K4" i="1"/>
  <c r="AS3" i="1"/>
  <c r="AP3" i="1"/>
  <c r="AN3" i="1"/>
  <c r="AL3" i="1"/>
  <c r="L3" i="1"/>
  <c r="K3" i="1"/>
  <c r="L52" i="1" l="1"/>
  <c r="AP52" i="1"/>
  <c r="K52" i="1"/>
  <c r="C55" i="1" s="1"/>
  <c r="AL52" i="1"/>
  <c r="AN52" i="1"/>
  <c r="AS52" i="1"/>
  <c r="AT44" i="1" s="1"/>
  <c r="AU44" i="1" s="1"/>
  <c r="AT10" i="1" l="1"/>
  <c r="AU10" i="1" s="1"/>
  <c r="AT16" i="1"/>
  <c r="AU16" i="1" s="1"/>
  <c r="AT22" i="1"/>
  <c r="AU22" i="1" s="1"/>
  <c r="AT46" i="1"/>
  <c r="AU46" i="1" s="1"/>
  <c r="AT6" i="1"/>
  <c r="AU6" i="1" s="1"/>
  <c r="AT12" i="1"/>
  <c r="AU12" i="1" s="1"/>
  <c r="AT42" i="1"/>
  <c r="AU42" i="1" s="1"/>
  <c r="AT48" i="1"/>
  <c r="AU48" i="1" s="1"/>
  <c r="AT14" i="1"/>
  <c r="AU14" i="1" s="1"/>
  <c r="AT26" i="1"/>
  <c r="AU26" i="1" s="1"/>
  <c r="AT38" i="1"/>
  <c r="AU38" i="1" s="1"/>
  <c r="AT28" i="1"/>
  <c r="AU28" i="1" s="1"/>
  <c r="AT18" i="1"/>
  <c r="AU18" i="1" s="1"/>
  <c r="AT32" i="1"/>
  <c r="AU32" i="1" s="1"/>
  <c r="AT20" i="1"/>
  <c r="AU20" i="1" s="1"/>
  <c r="AT34" i="1"/>
  <c r="AU34" i="1" s="1"/>
  <c r="AT24" i="1"/>
  <c r="AU24" i="1" s="1"/>
  <c r="AT5" i="1"/>
  <c r="AU5" i="1" s="1"/>
  <c r="AT11" i="1"/>
  <c r="AU11" i="1" s="1"/>
  <c r="AT29" i="1"/>
  <c r="AU29" i="1" s="1"/>
  <c r="AT37" i="1"/>
  <c r="AU37" i="1" s="1"/>
  <c r="AT45" i="1"/>
  <c r="AU45" i="1" s="1"/>
  <c r="AT9" i="1"/>
  <c r="AU9" i="1" s="1"/>
  <c r="AT13" i="1"/>
  <c r="AU13" i="1" s="1"/>
  <c r="AT19" i="1"/>
  <c r="AU19" i="1" s="1"/>
  <c r="AT25" i="1"/>
  <c r="AU25" i="1" s="1"/>
  <c r="AT31" i="1"/>
  <c r="AU31" i="1" s="1"/>
  <c r="AT39" i="1"/>
  <c r="AU39" i="1" s="1"/>
  <c r="AT7" i="1"/>
  <c r="AU7" i="1" s="1"/>
  <c r="AT15" i="1"/>
  <c r="AU15" i="1" s="1"/>
  <c r="AT21" i="1"/>
  <c r="AU21" i="1" s="1"/>
  <c r="AT27" i="1"/>
  <c r="AU27" i="1" s="1"/>
  <c r="AT33" i="1"/>
  <c r="AU33" i="1" s="1"/>
  <c r="AT41" i="1"/>
  <c r="AU41" i="1" s="1"/>
  <c r="AT49" i="1"/>
  <c r="AU49" i="1" s="1"/>
  <c r="AT17" i="1"/>
  <c r="AU17" i="1" s="1"/>
  <c r="AT23" i="1"/>
  <c r="AU23" i="1" s="1"/>
  <c r="AT35" i="1"/>
  <c r="AU35" i="1" s="1"/>
  <c r="AT43" i="1"/>
  <c r="AU43" i="1" s="1"/>
  <c r="AT51" i="1"/>
  <c r="AU51" i="1" s="1"/>
  <c r="AT4" i="1"/>
  <c r="AU4" i="1" s="1"/>
  <c r="AT40" i="1"/>
  <c r="AU40" i="1" s="1"/>
  <c r="AT30" i="1"/>
  <c r="AU30" i="1" s="1"/>
  <c r="AT36" i="1"/>
  <c r="AU36" i="1" s="1"/>
  <c r="AT8" i="1"/>
  <c r="AU8" i="1" s="1"/>
  <c r="AT3" i="1"/>
  <c r="AU3" i="1"/>
  <c r="AU52" i="1" l="1"/>
  <c r="AT52" i="1"/>
</calcChain>
</file>

<file path=xl/sharedStrings.xml><?xml version="1.0" encoding="utf-8"?>
<sst xmlns="http://schemas.openxmlformats.org/spreadsheetml/2006/main" count="412" uniqueCount="130">
  <si>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</si>
  <si>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</si>
  <si>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</si>
  <si>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</si>
  <si>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</si>
  <si>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</si>
  <si>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</si>
  <si>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</si>
  <si>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</si>
  <si>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</si>
  <si>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</si>
  <si>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</si>
  <si>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</si>
  <si>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</si>
  <si>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</si>
  <si>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</si>
  <si>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</si>
  <si>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</si>
  <si>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</si>
  <si>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</si>
  <si>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</si>
  <si>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</si>
  <si>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</si>
  <si>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</si>
  <si>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</si>
  <si>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</si>
  <si>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</si>
  <si>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</si>
  <si>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</si>
  <si>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</si>
  <si>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</si>
  <si>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</si>
  <si>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</si>
  <si>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</si>
  <si>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</si>
  <si>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</si>
  <si>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</si>
  <si>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</si>
  <si>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</si>
  <si>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</si>
  <si>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</si>
  <si>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</si>
  <si>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</si>
  <si>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</si>
  <si>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</si>
  <si>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</si>
  <si>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</si>
  <si>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</si>
  <si>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01-014-0061</t>
  </si>
  <si>
    <t>OLSEM/JEROME A &amp; LAVERNA M/TRUSTS</t>
  </si>
  <si>
    <t>2569 61ST ST</t>
  </si>
  <si>
    <t>FULDA MN 56131</t>
  </si>
  <si>
    <t>SWSW</t>
  </si>
  <si>
    <t>14</t>
  </si>
  <si>
    <t>105</t>
  </si>
  <si>
    <t>39</t>
  </si>
  <si>
    <t>01-015-0060</t>
  </si>
  <si>
    <t>JARMER/DARLENE M/TRUST ET AL (3)</t>
  </si>
  <si>
    <t>39418 330TH AVE</t>
  </si>
  <si>
    <t>DUNDEE MN 56131</t>
  </si>
  <si>
    <t>SESE</t>
  </si>
  <si>
    <t>15</t>
  </si>
  <si>
    <t>SWSE</t>
  </si>
  <si>
    <t>01-022-0011</t>
  </si>
  <si>
    <t>WILLIAMS/CHARLES E &amp; JEAN E/TRUSTS</t>
  </si>
  <si>
    <t>805 SOUTHSIDE CT</t>
  </si>
  <si>
    <t>NWNE</t>
  </si>
  <si>
    <t>22</t>
  </si>
  <si>
    <t>NENE</t>
  </si>
  <si>
    <t>01-023-0010</t>
  </si>
  <si>
    <t>OLSEM/DONALD P &amp; MARGARET</t>
  </si>
  <si>
    <t>275 290TH AVE</t>
  </si>
  <si>
    <t>NENW</t>
  </si>
  <si>
    <t>23</t>
  </si>
  <si>
    <t>SWNE</t>
  </si>
  <si>
    <t>SENW</t>
  </si>
  <si>
    <t>01-023-0011</t>
  </si>
  <si>
    <t>SENE</t>
  </si>
  <si>
    <t>01-023-0020</t>
  </si>
  <si>
    <t>OLSEM/PAUL</t>
  </si>
  <si>
    <t>310 7TH ST NE #14</t>
  </si>
  <si>
    <t>FULDA  MN 56131</t>
  </si>
  <si>
    <t>NWNW</t>
  </si>
  <si>
    <t>NESW</t>
  </si>
  <si>
    <t>SWNW</t>
  </si>
  <si>
    <t>01-023-0030</t>
  </si>
  <si>
    <t>SALENTINY/KENNETH</t>
  </si>
  <si>
    <t>125 260TH AVE</t>
  </si>
  <si>
    <t>FULDA  MN 56131-4429</t>
  </si>
  <si>
    <t>NESE</t>
  </si>
  <si>
    <t>NWSE</t>
  </si>
  <si>
    <t>01-023-0031</t>
  </si>
  <si>
    <t>WROBLESKI/DIANE/REVOC TRUST</t>
  </si>
  <si>
    <t>1533 CAMELBACK CT NE</t>
  </si>
  <si>
    <t>ROCHESTER MN 55906-8960</t>
  </si>
  <si>
    <t>01-023-0040</t>
  </si>
  <si>
    <t>APPEL/THOMAS E</t>
  </si>
  <si>
    <t>2836 21ST ST</t>
  </si>
  <si>
    <t>NWSW</t>
  </si>
  <si>
    <t>01-024-0020</t>
  </si>
  <si>
    <t>KASS/HOWARD L/TRUST</t>
  </si>
  <si>
    <t>250 290TH AVE</t>
  </si>
  <si>
    <t>DUNDEE MN 56131-1194</t>
  </si>
  <si>
    <t>24</t>
  </si>
  <si>
    <t>01-024-0030</t>
  </si>
  <si>
    <t>PAWLITSCHEK/GARY L</t>
  </si>
  <si>
    <t>411 S GROVE ST, SUITE 4</t>
  </si>
  <si>
    <t>BLUE EARTH MN 56013</t>
  </si>
  <si>
    <t>01-024-0031</t>
  </si>
  <si>
    <t>268 290TH AVE</t>
  </si>
  <si>
    <t>01-024-0040</t>
  </si>
  <si>
    <t>PAPLOW/RONALD/TRUST ET AL (5)</t>
  </si>
  <si>
    <t>38113 CO RD 7</t>
  </si>
  <si>
    <t>DUNDEE MN 56131-9027</t>
  </si>
  <si>
    <t>150190100</t>
  </si>
  <si>
    <t>DNR-BUREAU OF REAL ESTATE MGT</t>
  </si>
  <si>
    <t>500 LAFAYETTE RD</t>
  </si>
  <si>
    <t>SAINT PAUL MN 55155-4002</t>
  </si>
  <si>
    <t>19</t>
  </si>
  <si>
    <t>38</t>
  </si>
  <si>
    <t>CSAH 3</t>
  </si>
  <si>
    <t>CSAH 44</t>
  </si>
  <si>
    <t>280TH AVE</t>
  </si>
  <si>
    <t>TOTAL WATERSHED ACRES:</t>
  </si>
  <si>
    <t>MURRAY CTY RDS</t>
  </si>
  <si>
    <t>BELFAST TWP RDS</t>
  </si>
  <si>
    <t>3051 20TH STREET</t>
  </si>
  <si>
    <t>C/O KELSEY BARTOSH 14 270TH AVE</t>
  </si>
  <si>
    <t>SLAYTON MN 56172</t>
  </si>
  <si>
    <t>OLSEM/ELIZABETH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</si>
</sst>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6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5"/>
  <sheetViews>
    <sheetView tabSelected="1" workbookViewId="0">
      <pane xSplit="2" ySplit="2" topLeftCell="R39" activePane="bottomRight" state="frozen"/>
      <selection pane="topRight" activeCell="C1" sqref="C1"/>
      <selection pane="bottomLeft" activeCell="A3" sqref="A3"/>
      <selection pane="bottomRight" activeCell="AS59" sqref="AS59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hidden="1" customWidth="1"/>
    <col min="38" max="38" width="17.7109375" style="5" hidden="1" customWidth="1"/>
    <col min="39" max="39" width="17.7109375" style="3" hidden="1" customWidth="1"/>
    <col min="40" max="40" width="17.7109375" style="5" hidden="1" customWidth="1"/>
    <col min="41" max="41" width="17.7109375" style="2" hidden="1" customWidth="1"/>
    <col min="42" max="42" width="17.7109375" style="5" hidden="1" customWidth="1"/>
    <col min="43" max="44" width="17.7109375" style="2" hidden="1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0</v>
      </c>
      <c r="AN1" s="5">
        <v>0</v>
      </c>
      <c r="AP1" s="5">
        <v>1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73.790000915527344</v>
      </c>
      <c r="J3" s="2">
        <v>36.14</v>
      </c>
      <c r="K3" s="2">
        <f t="shared" ref="K3:K51" si="0">SUM(N3,P3,R3,T3,V3,X3,Z3,AB3,AE3,AG3,AI3)</f>
        <v>3.81</v>
      </c>
      <c r="L3" s="2">
        <f t="shared" ref="L3:L51" si="1">SUM(M3,AD3,AK3,AM3,AO3,AQ3,AR3)</f>
        <v>0</v>
      </c>
      <c r="P3" s="6">
        <v>1.17</v>
      </c>
      <c r="Q3" s="5">
        <v>4244.5325000000003</v>
      </c>
      <c r="R3" s="7">
        <v>2.64</v>
      </c>
      <c r="S3" s="5">
        <v>5030.1000000000004</v>
      </c>
      <c r="AL3" s="5" t="str">
        <f t="shared" ref="AL3:AL51" si="2">IF(AK3&gt;0,AK3*$AL$1,"")</f>
        <v/>
      </c>
      <c r="AN3" s="5" t="str">
        <f t="shared" ref="AN3:AN51" si="3">IF(AM3&gt;0,AM3*$AN$1,"")</f>
        <v/>
      </c>
      <c r="AP3" s="5" t="str">
        <f t="shared" ref="AP3:AP51" si="4">IF(AO3&gt;0,AO3*$AP$1,"")</f>
        <v/>
      </c>
      <c r="AS3" s="5">
        <f t="shared" ref="AS3" si="5">SUM(O3,Q3,S3,U3,W3,Y3,AA3,AC3,AF3,AH3,AJ3)</f>
        <v>9274.6324999999997</v>
      </c>
      <c r="AT3" s="11">
        <f>(AS3/$AS$52)*100</f>
        <v>0.59839018339524463</v>
      </c>
      <c r="AU3" s="5">
        <f t="shared" ref="AU3:AU51" si="6">(AT3/100)*$AU$1</f>
        <v>598.39018339524455</v>
      </c>
    </row>
    <row r="4" spans="1:47" x14ac:dyDescent="0.25">
      <c r="A4" s="1" t="s">
        <v>56</v>
      </c>
      <c r="B4" s="1" t="s">
        <v>57</v>
      </c>
      <c r="C4" s="1" t="s">
        <v>58</v>
      </c>
      <c r="D4" s="1" t="s">
        <v>59</v>
      </c>
      <c r="E4" s="1" t="s">
        <v>60</v>
      </c>
      <c r="F4" s="1" t="s">
        <v>61</v>
      </c>
      <c r="G4" s="1" t="s">
        <v>54</v>
      </c>
      <c r="H4" s="1" t="s">
        <v>55</v>
      </c>
      <c r="I4" s="2">
        <v>80</v>
      </c>
      <c r="J4" s="2">
        <v>37.89</v>
      </c>
      <c r="K4" s="2">
        <f t="shared" si="0"/>
        <v>36.629999999999995</v>
      </c>
      <c r="L4" s="2">
        <f t="shared" si="1"/>
        <v>0</v>
      </c>
      <c r="P4" s="6">
        <v>7.35</v>
      </c>
      <c r="Q4" s="5">
        <v>19670.4375</v>
      </c>
      <c r="R4" s="7">
        <v>22.34</v>
      </c>
      <c r="S4" s="5">
        <v>30535.987499999999</v>
      </c>
      <c r="T4" s="8">
        <v>3</v>
      </c>
      <c r="U4" s="5">
        <v>1230</v>
      </c>
      <c r="Z4" s="9">
        <v>1.86</v>
      </c>
      <c r="AA4" s="5">
        <v>304.57499999999999</v>
      </c>
      <c r="AB4" s="10">
        <v>2.08</v>
      </c>
      <c r="AC4" s="5">
        <v>306.8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ref="AS4:AS51" si="7">SUM(O4,Q4,S4,U4,W4,Y4,AA4,AC4,AF4,AH4,AJ4)</f>
        <v>52047.8</v>
      </c>
      <c r="AT4" s="11">
        <f t="shared" ref="AT4:AT51" si="8">(AS4/$AS$52)*100</f>
        <v>3.3580729573186878</v>
      </c>
      <c r="AU4" s="5">
        <f t="shared" si="6"/>
        <v>3358.0729573186877</v>
      </c>
    </row>
    <row r="5" spans="1:47" x14ac:dyDescent="0.25">
      <c r="A5" s="1" t="s">
        <v>56</v>
      </c>
      <c r="B5" s="1" t="s">
        <v>57</v>
      </c>
      <c r="C5" s="1" t="s">
        <v>58</v>
      </c>
      <c r="D5" s="1" t="s">
        <v>59</v>
      </c>
      <c r="E5" s="1" t="s">
        <v>62</v>
      </c>
      <c r="F5" s="1" t="s">
        <v>61</v>
      </c>
      <c r="G5" s="1" t="s">
        <v>54</v>
      </c>
      <c r="H5" s="1" t="s">
        <v>55</v>
      </c>
      <c r="I5" s="2">
        <v>80</v>
      </c>
      <c r="J5" s="2">
        <v>38.03</v>
      </c>
      <c r="K5" s="2">
        <f t="shared" si="0"/>
        <v>7.8500000000000005</v>
      </c>
      <c r="L5" s="2">
        <f t="shared" si="1"/>
        <v>0</v>
      </c>
      <c r="R5" s="7">
        <v>4.3600000000000003</v>
      </c>
      <c r="S5" s="5">
        <v>5959.5750000000007</v>
      </c>
      <c r="T5" s="8">
        <v>3.49</v>
      </c>
      <c r="U5" s="5">
        <v>1430.9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7"/>
        <v>7390.4750000000004</v>
      </c>
      <c r="AT5" s="11">
        <f t="shared" si="8"/>
        <v>0.47682619129415327</v>
      </c>
      <c r="AU5" s="5">
        <f t="shared" si="6"/>
        <v>476.82619129415326</v>
      </c>
    </row>
    <row r="6" spans="1:47" x14ac:dyDescent="0.25">
      <c r="A6" s="1" t="s">
        <v>63</v>
      </c>
      <c r="B6" s="1" t="s">
        <v>64</v>
      </c>
      <c r="C6" s="1" t="s">
        <v>65</v>
      </c>
      <c r="D6" s="1" t="s">
        <v>51</v>
      </c>
      <c r="E6" s="1" t="s">
        <v>66</v>
      </c>
      <c r="F6" s="1" t="s">
        <v>67</v>
      </c>
      <c r="G6" s="1" t="s">
        <v>54</v>
      </c>
      <c r="H6" s="1" t="s">
        <v>55</v>
      </c>
      <c r="I6" s="2">
        <v>153.96000671386719</v>
      </c>
      <c r="J6" s="2">
        <v>37.29</v>
      </c>
      <c r="K6" s="2">
        <f t="shared" si="0"/>
        <v>9.33</v>
      </c>
      <c r="L6" s="2">
        <f t="shared" si="1"/>
        <v>0</v>
      </c>
      <c r="R6" s="7">
        <v>2.78</v>
      </c>
      <c r="S6" s="5">
        <v>3799.9124999999999</v>
      </c>
      <c r="T6" s="8">
        <v>6.55</v>
      </c>
      <c r="U6" s="5">
        <v>2685.5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7"/>
        <v>6485.4125000000004</v>
      </c>
      <c r="AT6" s="11">
        <f t="shared" si="8"/>
        <v>0.41843244735236806</v>
      </c>
      <c r="AU6" s="5">
        <f t="shared" si="6"/>
        <v>418.43244735236811</v>
      </c>
    </row>
    <row r="7" spans="1:47" x14ac:dyDescent="0.25">
      <c r="A7" s="1" t="s">
        <v>63</v>
      </c>
      <c r="B7" s="1" t="s">
        <v>64</v>
      </c>
      <c r="C7" s="1" t="s">
        <v>65</v>
      </c>
      <c r="D7" s="1" t="s">
        <v>51</v>
      </c>
      <c r="E7" s="1" t="s">
        <v>68</v>
      </c>
      <c r="F7" s="1" t="s">
        <v>67</v>
      </c>
      <c r="G7" s="1" t="s">
        <v>54</v>
      </c>
      <c r="H7" s="1" t="s">
        <v>55</v>
      </c>
      <c r="I7" s="2">
        <v>153.96000671386719</v>
      </c>
      <c r="J7" s="2">
        <v>37.270000000000003</v>
      </c>
      <c r="K7" s="2">
        <f t="shared" si="0"/>
        <v>22.71</v>
      </c>
      <c r="L7" s="2">
        <f t="shared" si="1"/>
        <v>0</v>
      </c>
      <c r="P7" s="6">
        <v>0.02</v>
      </c>
      <c r="Q7" s="5">
        <v>53.524999999999999</v>
      </c>
      <c r="R7" s="7">
        <v>9.43</v>
      </c>
      <c r="S7" s="5">
        <v>12889.63125</v>
      </c>
      <c r="T7" s="8">
        <v>13.26</v>
      </c>
      <c r="U7" s="5">
        <v>5436.6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7"/>
        <v>18379.756249999999</v>
      </c>
      <c r="AT7" s="11">
        <f t="shared" si="8"/>
        <v>1.185843828658159</v>
      </c>
      <c r="AU7" s="5">
        <f t="shared" si="6"/>
        <v>1185.8438286581588</v>
      </c>
    </row>
    <row r="8" spans="1:47" x14ac:dyDescent="0.25">
      <c r="A8" s="1" t="s">
        <v>69</v>
      </c>
      <c r="B8" s="1" t="s">
        <v>70</v>
      </c>
      <c r="C8" s="1" t="s">
        <v>71</v>
      </c>
      <c r="D8" s="1" t="s">
        <v>59</v>
      </c>
      <c r="E8" s="1" t="s">
        <v>72</v>
      </c>
      <c r="F8" s="1" t="s">
        <v>73</v>
      </c>
      <c r="G8" s="1" t="s">
        <v>54</v>
      </c>
      <c r="H8" s="1" t="s">
        <v>55</v>
      </c>
      <c r="I8" s="2">
        <v>80</v>
      </c>
      <c r="J8" s="2">
        <v>0.25</v>
      </c>
      <c r="K8" s="2">
        <f t="shared" si="0"/>
        <v>0.14000000000000001</v>
      </c>
      <c r="L8" s="2">
        <f t="shared" si="1"/>
        <v>0</v>
      </c>
      <c r="P8" s="6">
        <v>0.14000000000000001</v>
      </c>
      <c r="Q8" s="5">
        <v>449.61000000000013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7"/>
        <v>449.61000000000013</v>
      </c>
      <c r="AT8" s="11">
        <f t="shared" si="8"/>
        <v>2.9008395788872068E-2</v>
      </c>
      <c r="AU8" s="5">
        <f t="shared" si="6"/>
        <v>29.008395788872065</v>
      </c>
    </row>
    <row r="9" spans="1:47" x14ac:dyDescent="0.25">
      <c r="A9" s="1" t="s">
        <v>69</v>
      </c>
      <c r="B9" s="1" t="s">
        <v>70</v>
      </c>
      <c r="C9" s="1" t="s">
        <v>71</v>
      </c>
      <c r="D9" s="1" t="s">
        <v>59</v>
      </c>
      <c r="E9" s="1" t="s">
        <v>66</v>
      </c>
      <c r="F9" s="1" t="s">
        <v>73</v>
      </c>
      <c r="G9" s="1" t="s">
        <v>54</v>
      </c>
      <c r="H9" s="1" t="s">
        <v>55</v>
      </c>
      <c r="I9" s="2">
        <v>80</v>
      </c>
      <c r="J9" s="2">
        <v>37.26</v>
      </c>
      <c r="K9" s="2">
        <f t="shared" si="0"/>
        <v>21.42</v>
      </c>
      <c r="L9" s="2">
        <f t="shared" si="1"/>
        <v>0</v>
      </c>
      <c r="P9" s="6">
        <v>21</v>
      </c>
      <c r="Q9" s="5">
        <v>67441.5</v>
      </c>
      <c r="R9" s="7">
        <v>0.42</v>
      </c>
      <c r="S9" s="5">
        <v>688.90499999999997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7"/>
        <v>68130.404999999999</v>
      </c>
      <c r="AT9" s="11">
        <f t="shared" si="8"/>
        <v>4.3957068425883499</v>
      </c>
      <c r="AU9" s="5">
        <f t="shared" si="6"/>
        <v>4395.7068425883499</v>
      </c>
    </row>
    <row r="10" spans="1:47" x14ac:dyDescent="0.25">
      <c r="A10" s="1" t="s">
        <v>69</v>
      </c>
      <c r="B10" s="1" t="s">
        <v>70</v>
      </c>
      <c r="C10" s="1" t="s">
        <v>71</v>
      </c>
      <c r="D10" s="1" t="s">
        <v>59</v>
      </c>
      <c r="E10" s="1" t="s">
        <v>74</v>
      </c>
      <c r="F10" s="1" t="s">
        <v>73</v>
      </c>
      <c r="G10" s="1" t="s">
        <v>54</v>
      </c>
      <c r="H10" s="1" t="s">
        <v>55</v>
      </c>
      <c r="I10" s="2">
        <v>80</v>
      </c>
      <c r="J10" s="2">
        <v>39.61</v>
      </c>
      <c r="K10" s="2">
        <f t="shared" si="0"/>
        <v>39.58</v>
      </c>
      <c r="L10" s="2">
        <f t="shared" si="1"/>
        <v>0</v>
      </c>
      <c r="P10" s="6">
        <v>25.95</v>
      </c>
      <c r="Q10" s="5">
        <v>83338.425000000003</v>
      </c>
      <c r="R10" s="7">
        <v>13.63</v>
      </c>
      <c r="S10" s="5">
        <v>22356.607499999998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7"/>
        <v>105695.0325</v>
      </c>
      <c r="AT10" s="11">
        <f t="shared" si="8"/>
        <v>6.8193397292713582</v>
      </c>
      <c r="AU10" s="5">
        <f t="shared" si="6"/>
        <v>6819.339729271358</v>
      </c>
    </row>
    <row r="11" spans="1:47" x14ac:dyDescent="0.25">
      <c r="A11" s="1" t="s">
        <v>69</v>
      </c>
      <c r="B11" s="1" t="s">
        <v>70</v>
      </c>
      <c r="C11" s="1" t="s">
        <v>71</v>
      </c>
      <c r="D11" s="1" t="s">
        <v>59</v>
      </c>
      <c r="E11" s="1" t="s">
        <v>75</v>
      </c>
      <c r="F11" s="1" t="s">
        <v>73</v>
      </c>
      <c r="G11" s="1" t="s">
        <v>54</v>
      </c>
      <c r="H11" s="1" t="s">
        <v>55</v>
      </c>
      <c r="I11" s="2">
        <v>80</v>
      </c>
      <c r="J11" s="2">
        <v>0.28999999999999998</v>
      </c>
      <c r="K11" s="2">
        <f t="shared" si="0"/>
        <v>0.28999999999999998</v>
      </c>
      <c r="L11" s="2">
        <f t="shared" si="1"/>
        <v>0</v>
      </c>
      <c r="P11" s="6">
        <v>0.21</v>
      </c>
      <c r="Q11" s="5">
        <v>674.41499999999996</v>
      </c>
      <c r="R11" s="7">
        <v>0.08</v>
      </c>
      <c r="S11" s="5">
        <v>131.22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7"/>
        <v>805.63499999999999</v>
      </c>
      <c r="AT11" s="11">
        <f t="shared" si="8"/>
        <v>5.1978779256172995E-2</v>
      </c>
      <c r="AU11" s="5">
        <f t="shared" si="6"/>
        <v>51.978779256172999</v>
      </c>
    </row>
    <row r="12" spans="1:47" x14ac:dyDescent="0.25">
      <c r="A12" s="1" t="s">
        <v>76</v>
      </c>
      <c r="B12" s="1" t="s">
        <v>70</v>
      </c>
      <c r="C12" s="1" t="s">
        <v>71</v>
      </c>
      <c r="D12" s="1" t="s">
        <v>59</v>
      </c>
      <c r="E12" s="1" t="s">
        <v>68</v>
      </c>
      <c r="F12" s="1" t="s">
        <v>73</v>
      </c>
      <c r="G12" s="1" t="s">
        <v>54</v>
      </c>
      <c r="H12" s="1" t="s">
        <v>55</v>
      </c>
      <c r="I12" s="2">
        <v>80</v>
      </c>
      <c r="J12" s="2">
        <v>34.89</v>
      </c>
      <c r="K12" s="2">
        <f t="shared" si="0"/>
        <v>28.660000000000004</v>
      </c>
      <c r="L12" s="2">
        <f t="shared" si="1"/>
        <v>0</v>
      </c>
      <c r="N12" s="4">
        <v>2.72</v>
      </c>
      <c r="O12" s="5">
        <v>10856.88</v>
      </c>
      <c r="P12" s="6">
        <v>3.85</v>
      </c>
      <c r="Q12" s="5">
        <v>12364.275</v>
      </c>
      <c r="R12" s="7">
        <v>10.84</v>
      </c>
      <c r="S12" s="5">
        <v>14896.203750000001</v>
      </c>
      <c r="T12" s="8">
        <v>8.6199999999999992</v>
      </c>
      <c r="U12" s="5">
        <v>3534.2</v>
      </c>
      <c r="Z12" s="9">
        <v>0.92</v>
      </c>
      <c r="AA12" s="5">
        <v>159.16499999999999</v>
      </c>
      <c r="AB12" s="10">
        <v>1.71</v>
      </c>
      <c r="AC12" s="5">
        <v>265.5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7"/>
        <v>42076.223749999997</v>
      </c>
      <c r="AT12" s="11">
        <f t="shared" si="8"/>
        <v>2.7147166474080611</v>
      </c>
      <c r="AU12" s="5">
        <f t="shared" si="6"/>
        <v>2714.7166474080614</v>
      </c>
    </row>
    <row r="13" spans="1:47" x14ac:dyDescent="0.25">
      <c r="A13" s="1" t="s">
        <v>76</v>
      </c>
      <c r="B13" s="1" t="s">
        <v>70</v>
      </c>
      <c r="C13" s="1" t="s">
        <v>71</v>
      </c>
      <c r="D13" s="1" t="s">
        <v>59</v>
      </c>
      <c r="E13" s="1" t="s">
        <v>77</v>
      </c>
      <c r="F13" s="1" t="s">
        <v>73</v>
      </c>
      <c r="G13" s="1" t="s">
        <v>54</v>
      </c>
      <c r="H13" s="1" t="s">
        <v>55</v>
      </c>
      <c r="I13" s="2">
        <v>80</v>
      </c>
      <c r="J13" s="2">
        <v>37.46</v>
      </c>
      <c r="K13" s="2">
        <f t="shared" si="0"/>
        <v>37.450000000000003</v>
      </c>
      <c r="L13" s="2">
        <f t="shared" si="1"/>
        <v>0</v>
      </c>
      <c r="N13" s="4">
        <v>17.190000000000001</v>
      </c>
      <c r="O13" s="5">
        <v>68613.885000000009</v>
      </c>
      <c r="P13" s="6">
        <v>15.89</v>
      </c>
      <c r="Q13" s="5">
        <v>51030.735000000001</v>
      </c>
      <c r="R13" s="7">
        <v>2.4900000000000002</v>
      </c>
      <c r="S13" s="5">
        <v>4024.08</v>
      </c>
      <c r="T13" s="8">
        <v>0.09</v>
      </c>
      <c r="U13" s="5">
        <v>37.72</v>
      </c>
      <c r="Z13" s="9">
        <v>1.24</v>
      </c>
      <c r="AA13" s="5">
        <v>239.07499999999999</v>
      </c>
      <c r="AB13" s="10">
        <v>0.55000000000000004</v>
      </c>
      <c r="AC13" s="5">
        <v>97.350000000000009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7"/>
        <v>124042.84500000002</v>
      </c>
      <c r="AT13" s="11">
        <f t="shared" si="8"/>
        <v>8.0031225785407578</v>
      </c>
      <c r="AU13" s="5">
        <f t="shared" si="6"/>
        <v>8003.1225785407587</v>
      </c>
    </row>
    <row r="14" spans="1:47" x14ac:dyDescent="0.25">
      <c r="A14" s="1" t="s">
        <v>76</v>
      </c>
      <c r="B14" s="1" t="s">
        <v>70</v>
      </c>
      <c r="C14" s="1" t="s">
        <v>71</v>
      </c>
      <c r="D14" s="1" t="s">
        <v>59</v>
      </c>
      <c r="E14" s="1" t="s">
        <v>66</v>
      </c>
      <c r="F14" s="1" t="s">
        <v>73</v>
      </c>
      <c r="G14" s="1" t="s">
        <v>54</v>
      </c>
      <c r="H14" s="1" t="s">
        <v>55</v>
      </c>
      <c r="I14" s="2">
        <v>80</v>
      </c>
      <c r="J14" s="2">
        <v>0.69</v>
      </c>
      <c r="K14" s="2">
        <f t="shared" si="0"/>
        <v>0.28999999999999998</v>
      </c>
      <c r="L14" s="2">
        <f t="shared" si="1"/>
        <v>0</v>
      </c>
      <c r="P14" s="6">
        <v>0.28999999999999998</v>
      </c>
      <c r="Q14" s="5">
        <v>931.33499999999992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7"/>
        <v>931.33499999999992</v>
      </c>
      <c r="AT14" s="11">
        <f t="shared" si="8"/>
        <v>6.0088819848377828E-2</v>
      </c>
      <c r="AU14" s="5">
        <f t="shared" si="6"/>
        <v>60.088819848377831</v>
      </c>
    </row>
    <row r="15" spans="1:47" x14ac:dyDescent="0.25">
      <c r="A15" s="1" t="s">
        <v>76</v>
      </c>
      <c r="B15" s="1" t="s">
        <v>70</v>
      </c>
      <c r="C15" s="1" t="s">
        <v>71</v>
      </c>
      <c r="D15" s="1" t="s">
        <v>59</v>
      </c>
      <c r="E15" s="1" t="s">
        <v>74</v>
      </c>
      <c r="F15" s="1" t="s">
        <v>73</v>
      </c>
      <c r="G15" s="1" t="s">
        <v>54</v>
      </c>
      <c r="H15" s="1" t="s">
        <v>55</v>
      </c>
      <c r="I15" s="2">
        <v>80</v>
      </c>
      <c r="J15" s="2">
        <v>0.77</v>
      </c>
      <c r="K15" s="2">
        <f t="shared" si="0"/>
        <v>0.77</v>
      </c>
      <c r="L15" s="2">
        <f t="shared" si="1"/>
        <v>0</v>
      </c>
      <c r="P15" s="6">
        <v>0.41</v>
      </c>
      <c r="Q15" s="5">
        <v>1316.7149999999999</v>
      </c>
      <c r="R15" s="7">
        <v>0.36</v>
      </c>
      <c r="S15" s="5">
        <v>590.49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7"/>
        <v>1907.2049999999999</v>
      </c>
      <c r="AT15" s="11">
        <f t="shared" si="8"/>
        <v>0.12305099417387455</v>
      </c>
      <c r="AU15" s="5">
        <f t="shared" si="6"/>
        <v>123.05099417387454</v>
      </c>
    </row>
    <row r="16" spans="1:47" x14ac:dyDescent="0.25">
      <c r="A16" s="1" t="s">
        <v>78</v>
      </c>
      <c r="B16" s="1" t="s">
        <v>129</v>
      </c>
      <c r="C16" s="1" t="s">
        <v>80</v>
      </c>
      <c r="D16" s="1" t="s">
        <v>81</v>
      </c>
      <c r="E16" s="1" t="s">
        <v>82</v>
      </c>
      <c r="F16" s="1" t="s">
        <v>73</v>
      </c>
      <c r="G16" s="1" t="s">
        <v>54</v>
      </c>
      <c r="H16" s="1" t="s">
        <v>55</v>
      </c>
      <c r="I16" s="2">
        <v>160</v>
      </c>
      <c r="J16" s="2">
        <v>36.43</v>
      </c>
      <c r="K16" s="2">
        <f t="shared" si="0"/>
        <v>26.29</v>
      </c>
      <c r="L16" s="2">
        <f t="shared" si="1"/>
        <v>0</v>
      </c>
      <c r="P16" s="6">
        <v>10.32</v>
      </c>
      <c r="Q16" s="5">
        <v>28079.215</v>
      </c>
      <c r="R16" s="7">
        <v>14.87</v>
      </c>
      <c r="S16" s="5">
        <v>20374.638749999998</v>
      </c>
      <c r="T16" s="8">
        <v>1.1000000000000001</v>
      </c>
      <c r="U16" s="5">
        <v>451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7"/>
        <v>48904.853749999995</v>
      </c>
      <c r="AT16" s="11">
        <f t="shared" si="8"/>
        <v>3.1552931509016786</v>
      </c>
      <c r="AU16" s="5">
        <f t="shared" si="6"/>
        <v>3155.2931509016785</v>
      </c>
    </row>
    <row r="17" spans="1:47" x14ac:dyDescent="0.25">
      <c r="A17" s="1" t="s">
        <v>78</v>
      </c>
      <c r="B17" s="1" t="s">
        <v>79</v>
      </c>
      <c r="C17" s="1" t="s">
        <v>80</v>
      </c>
      <c r="D17" s="1" t="s">
        <v>81</v>
      </c>
      <c r="E17" s="1" t="s">
        <v>83</v>
      </c>
      <c r="F17" s="1" t="s">
        <v>73</v>
      </c>
      <c r="G17" s="1" t="s">
        <v>54</v>
      </c>
      <c r="H17" s="1" t="s">
        <v>55</v>
      </c>
      <c r="I17" s="2">
        <v>160</v>
      </c>
      <c r="J17" s="2">
        <v>0.03</v>
      </c>
      <c r="K17" s="2">
        <f t="shared" si="0"/>
        <v>0.03</v>
      </c>
      <c r="L17" s="2">
        <f t="shared" si="1"/>
        <v>0</v>
      </c>
      <c r="P17" s="6">
        <v>0.01</v>
      </c>
      <c r="Q17" s="5">
        <v>26.762499999999999</v>
      </c>
      <c r="R17" s="7">
        <v>0.02</v>
      </c>
      <c r="S17" s="5">
        <v>30.071249999999999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7"/>
        <v>56.833749999999995</v>
      </c>
      <c r="AT17" s="11">
        <f t="shared" si="8"/>
        <v>3.666857752642973E-3</v>
      </c>
      <c r="AU17" s="5">
        <f t="shared" si="6"/>
        <v>3.6668577526429731</v>
      </c>
    </row>
    <row r="18" spans="1:47" x14ac:dyDescent="0.25">
      <c r="A18" s="1" t="s">
        <v>78</v>
      </c>
      <c r="B18" s="1" t="s">
        <v>79</v>
      </c>
      <c r="C18" s="1" t="s">
        <v>80</v>
      </c>
      <c r="D18" s="1" t="s">
        <v>81</v>
      </c>
      <c r="E18" s="1" t="s">
        <v>72</v>
      </c>
      <c r="F18" s="1" t="s">
        <v>73</v>
      </c>
      <c r="G18" s="1" t="s">
        <v>54</v>
      </c>
      <c r="H18" s="1" t="s">
        <v>55</v>
      </c>
      <c r="I18" s="2">
        <v>160</v>
      </c>
      <c r="J18" s="2">
        <v>37.67</v>
      </c>
      <c r="K18" s="2">
        <f t="shared" si="0"/>
        <v>16.850000000000001</v>
      </c>
      <c r="L18" s="2">
        <f t="shared" si="1"/>
        <v>0</v>
      </c>
      <c r="P18" s="6">
        <v>10.5</v>
      </c>
      <c r="Q18" s="5">
        <v>33720.75</v>
      </c>
      <c r="R18" s="7">
        <v>6.35</v>
      </c>
      <c r="S18" s="5">
        <v>10347.24375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7"/>
        <v>44067.993750000001</v>
      </c>
      <c r="AT18" s="11">
        <f t="shared" si="8"/>
        <v>2.8432236923590226</v>
      </c>
      <c r="AU18" s="5">
        <f t="shared" si="6"/>
        <v>2843.2236923590226</v>
      </c>
    </row>
    <row r="19" spans="1:47" x14ac:dyDescent="0.25">
      <c r="A19" s="1" t="s">
        <v>78</v>
      </c>
      <c r="B19" s="1" t="s">
        <v>79</v>
      </c>
      <c r="C19" s="1" t="s">
        <v>80</v>
      </c>
      <c r="D19" s="1" t="s">
        <v>81</v>
      </c>
      <c r="E19" s="1" t="s">
        <v>84</v>
      </c>
      <c r="F19" s="1" t="s">
        <v>73</v>
      </c>
      <c r="G19" s="1" t="s">
        <v>54</v>
      </c>
      <c r="H19" s="1" t="s">
        <v>55</v>
      </c>
      <c r="I19" s="2">
        <v>160</v>
      </c>
      <c r="J19" s="2">
        <v>38.81</v>
      </c>
      <c r="K19" s="2">
        <f t="shared" si="0"/>
        <v>24.799999999999997</v>
      </c>
      <c r="L19" s="2">
        <f t="shared" si="1"/>
        <v>2.2000000000000002</v>
      </c>
      <c r="M19" s="3">
        <v>2.2000000000000002</v>
      </c>
      <c r="P19" s="6">
        <v>12.32</v>
      </c>
      <c r="Q19" s="5">
        <v>32971.399999999987</v>
      </c>
      <c r="R19" s="7">
        <v>11.94</v>
      </c>
      <c r="S19" s="5">
        <v>16323.221250000001</v>
      </c>
      <c r="T19" s="8">
        <v>0.54</v>
      </c>
      <c r="U19" s="5">
        <v>221.4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7"/>
        <v>49516.021249999991</v>
      </c>
      <c r="AT19" s="11">
        <f t="shared" si="8"/>
        <v>3.1947250779791352</v>
      </c>
      <c r="AU19" s="5">
        <f t="shared" si="6"/>
        <v>3194.7250779791352</v>
      </c>
    </row>
    <row r="20" spans="1:47" x14ac:dyDescent="0.25">
      <c r="A20" s="1" t="s">
        <v>78</v>
      </c>
      <c r="B20" s="1" t="s">
        <v>79</v>
      </c>
      <c r="C20" s="1" t="s">
        <v>80</v>
      </c>
      <c r="D20" s="1" t="s">
        <v>81</v>
      </c>
      <c r="E20" s="1" t="s">
        <v>75</v>
      </c>
      <c r="F20" s="1" t="s">
        <v>73</v>
      </c>
      <c r="G20" s="1" t="s">
        <v>54</v>
      </c>
      <c r="H20" s="1" t="s">
        <v>55</v>
      </c>
      <c r="I20" s="2">
        <v>160</v>
      </c>
      <c r="J20" s="2">
        <v>40.020000000000003</v>
      </c>
      <c r="K20" s="2">
        <f t="shared" si="0"/>
        <v>26.85</v>
      </c>
      <c r="L20" s="2">
        <f t="shared" si="1"/>
        <v>13.15</v>
      </c>
      <c r="M20" s="3">
        <v>13.15</v>
      </c>
      <c r="N20" s="4">
        <v>0.01</v>
      </c>
      <c r="O20" s="5">
        <v>39.914999999999999</v>
      </c>
      <c r="P20" s="6">
        <v>18.62</v>
      </c>
      <c r="Q20" s="5">
        <v>57946.165000000008</v>
      </c>
      <c r="R20" s="7">
        <v>8.2200000000000006</v>
      </c>
      <c r="S20" s="5">
        <v>13154.805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7"/>
        <v>71140.885000000009</v>
      </c>
      <c r="AT20" s="11">
        <f t="shared" si="8"/>
        <v>4.589940056606018</v>
      </c>
      <c r="AU20" s="5">
        <f t="shared" si="6"/>
        <v>4589.9400566060176</v>
      </c>
    </row>
    <row r="21" spans="1:47" x14ac:dyDescent="0.25">
      <c r="A21" s="1" t="s">
        <v>85</v>
      </c>
      <c r="B21" s="1" t="s">
        <v>86</v>
      </c>
      <c r="C21" s="1" t="s">
        <v>87</v>
      </c>
      <c r="D21" s="1" t="s">
        <v>88</v>
      </c>
      <c r="E21" s="1" t="s">
        <v>89</v>
      </c>
      <c r="F21" s="1" t="s">
        <v>73</v>
      </c>
      <c r="G21" s="1" t="s">
        <v>54</v>
      </c>
      <c r="H21" s="1" t="s">
        <v>55</v>
      </c>
      <c r="I21" s="2">
        <v>80</v>
      </c>
      <c r="J21" s="2">
        <v>37.42</v>
      </c>
      <c r="K21" s="2">
        <f t="shared" si="0"/>
        <v>34.989999999999995</v>
      </c>
      <c r="L21" s="2">
        <f t="shared" si="1"/>
        <v>0</v>
      </c>
      <c r="P21" s="6">
        <v>13.26</v>
      </c>
      <c r="Q21" s="5">
        <v>42584.49</v>
      </c>
      <c r="R21" s="7">
        <v>21.5</v>
      </c>
      <c r="S21" s="5">
        <v>35265.375</v>
      </c>
      <c r="T21" s="8">
        <v>0.23</v>
      </c>
      <c r="U21" s="5">
        <v>113.16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7"/>
        <v>77963.024999999994</v>
      </c>
      <c r="AT21" s="11">
        <f t="shared" si="8"/>
        <v>5.0300978316712861</v>
      </c>
      <c r="AU21" s="5">
        <f t="shared" si="6"/>
        <v>5030.0978316712863</v>
      </c>
    </row>
    <row r="22" spans="1:47" x14ac:dyDescent="0.25">
      <c r="A22" s="1" t="s">
        <v>85</v>
      </c>
      <c r="B22" s="1" t="s">
        <v>86</v>
      </c>
      <c r="C22" s="1" t="s">
        <v>87</v>
      </c>
      <c r="D22" s="1" t="s">
        <v>88</v>
      </c>
      <c r="E22" s="1" t="s">
        <v>90</v>
      </c>
      <c r="F22" s="1" t="s">
        <v>73</v>
      </c>
      <c r="G22" s="1" t="s">
        <v>54</v>
      </c>
      <c r="H22" s="1" t="s">
        <v>55</v>
      </c>
      <c r="I22" s="2">
        <v>80</v>
      </c>
      <c r="J22" s="2">
        <v>40.130000000000003</v>
      </c>
      <c r="K22" s="2">
        <f t="shared" si="0"/>
        <v>7.64</v>
      </c>
      <c r="L22" s="2">
        <f t="shared" si="1"/>
        <v>0</v>
      </c>
      <c r="R22" s="7">
        <v>7.64</v>
      </c>
      <c r="S22" s="5">
        <v>12531.51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7"/>
        <v>12531.51</v>
      </c>
      <c r="AT22" s="11">
        <f t="shared" si="8"/>
        <v>0.80852072220859872</v>
      </c>
      <c r="AU22" s="5">
        <f t="shared" si="6"/>
        <v>808.52072220859873</v>
      </c>
    </row>
    <row r="23" spans="1:47" x14ac:dyDescent="0.25">
      <c r="A23" s="1" t="s">
        <v>91</v>
      </c>
      <c r="B23" s="1" t="s">
        <v>92</v>
      </c>
      <c r="C23" s="1" t="s">
        <v>93</v>
      </c>
      <c r="D23" s="1" t="s">
        <v>94</v>
      </c>
      <c r="E23" s="1" t="s">
        <v>89</v>
      </c>
      <c r="F23" s="1" t="s">
        <v>73</v>
      </c>
      <c r="G23" s="1" t="s">
        <v>54</v>
      </c>
      <c r="H23" s="1" t="s">
        <v>55</v>
      </c>
      <c r="I23" s="2">
        <v>80</v>
      </c>
      <c r="J23" s="2">
        <v>0.25</v>
      </c>
      <c r="K23" s="2">
        <f t="shared" si="0"/>
        <v>0.12000000000000001</v>
      </c>
      <c r="L23" s="2">
        <f t="shared" si="1"/>
        <v>0</v>
      </c>
      <c r="P23" s="6">
        <v>0.05</v>
      </c>
      <c r="Q23" s="5">
        <v>160.57499999999999</v>
      </c>
      <c r="R23" s="7">
        <v>7.0000000000000007E-2</v>
      </c>
      <c r="S23" s="5">
        <v>114.8175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7"/>
        <v>275.39249999999998</v>
      </c>
      <c r="AT23" s="30">
        <f t="shared" si="8"/>
        <v>1.7768053729425387E-2</v>
      </c>
      <c r="AU23" s="5">
        <f t="shared" si="6"/>
        <v>17.768053729425386</v>
      </c>
    </row>
    <row r="24" spans="1:47" x14ac:dyDescent="0.25">
      <c r="A24" s="1" t="s">
        <v>91</v>
      </c>
      <c r="B24" s="1" t="s">
        <v>92</v>
      </c>
      <c r="C24" s="1" t="s">
        <v>93</v>
      </c>
      <c r="D24" s="1" t="s">
        <v>94</v>
      </c>
      <c r="E24" s="1" t="s">
        <v>60</v>
      </c>
      <c r="F24" s="1" t="s">
        <v>73</v>
      </c>
      <c r="G24" s="1" t="s">
        <v>54</v>
      </c>
      <c r="H24" s="1" t="s">
        <v>55</v>
      </c>
      <c r="I24" s="2">
        <v>80</v>
      </c>
      <c r="J24" s="2">
        <v>36.35</v>
      </c>
      <c r="K24" s="2">
        <f t="shared" si="0"/>
        <v>2.0099999999999998</v>
      </c>
      <c r="L24" s="2">
        <f t="shared" si="1"/>
        <v>0</v>
      </c>
      <c r="P24" s="6">
        <v>0.87</v>
      </c>
      <c r="Q24" s="5">
        <v>2794.0050000000001</v>
      </c>
      <c r="R24" s="7">
        <v>1.1399999999999999</v>
      </c>
      <c r="S24" s="5">
        <v>1869.885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7"/>
        <v>4663.8900000000003</v>
      </c>
      <c r="AT24" s="30">
        <f t="shared" si="8"/>
        <v>0.30090960395845845</v>
      </c>
      <c r="AU24" s="5">
        <f t="shared" si="6"/>
        <v>300.90960395845843</v>
      </c>
    </row>
    <row r="25" spans="1:47" x14ac:dyDescent="0.25">
      <c r="A25" s="1" t="s">
        <v>95</v>
      </c>
      <c r="B25" s="1" t="s">
        <v>96</v>
      </c>
      <c r="C25" s="1" t="s">
        <v>97</v>
      </c>
      <c r="D25" s="1" t="s">
        <v>81</v>
      </c>
      <c r="E25" s="1" t="s">
        <v>83</v>
      </c>
      <c r="F25" s="1" t="s">
        <v>73</v>
      </c>
      <c r="G25" s="1" t="s">
        <v>54</v>
      </c>
      <c r="H25" s="1" t="s">
        <v>55</v>
      </c>
      <c r="I25" s="2">
        <v>160</v>
      </c>
      <c r="J25" s="2">
        <v>39.92</v>
      </c>
      <c r="K25" s="2">
        <f t="shared" si="0"/>
        <v>11.620000000000001</v>
      </c>
      <c r="L25" s="2">
        <f t="shared" si="1"/>
        <v>0</v>
      </c>
      <c r="P25" s="6">
        <v>4.66</v>
      </c>
      <c r="Q25" s="5">
        <v>12471.325000000001</v>
      </c>
      <c r="R25" s="7">
        <v>6.96</v>
      </c>
      <c r="S25" s="5">
        <v>9554.4562499999993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7"/>
        <v>22025.78125</v>
      </c>
      <c r="AT25" s="11">
        <f t="shared" si="8"/>
        <v>1.4210817821203201</v>
      </c>
      <c r="AU25" s="5">
        <f t="shared" si="6"/>
        <v>1421.0817821203202</v>
      </c>
    </row>
    <row r="26" spans="1:47" x14ac:dyDescent="0.25">
      <c r="A26" s="1" t="s">
        <v>95</v>
      </c>
      <c r="B26" s="1" t="s">
        <v>96</v>
      </c>
      <c r="C26" s="1" t="s">
        <v>97</v>
      </c>
      <c r="D26" s="1" t="s">
        <v>81</v>
      </c>
      <c r="E26" s="1" t="s">
        <v>98</v>
      </c>
      <c r="F26" s="1" t="s">
        <v>73</v>
      </c>
      <c r="G26" s="1" t="s">
        <v>54</v>
      </c>
      <c r="H26" s="1" t="s">
        <v>55</v>
      </c>
      <c r="I26" s="2">
        <v>160</v>
      </c>
      <c r="J26" s="2">
        <v>38.99</v>
      </c>
      <c r="K26" s="2">
        <f t="shared" si="0"/>
        <v>10.999999999999998</v>
      </c>
      <c r="L26" s="2">
        <f t="shared" si="1"/>
        <v>0</v>
      </c>
      <c r="P26" s="6">
        <v>1.51</v>
      </c>
      <c r="Q26" s="5">
        <v>4041.1374999999998</v>
      </c>
      <c r="R26" s="7">
        <v>9.0399999999999991</v>
      </c>
      <c r="S26" s="5">
        <v>12356.55</v>
      </c>
      <c r="T26" s="8">
        <v>0.45</v>
      </c>
      <c r="U26" s="5">
        <v>184.5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7"/>
        <v>16582.1875</v>
      </c>
      <c r="AT26" s="11">
        <f t="shared" si="8"/>
        <v>1.0698664576973085</v>
      </c>
      <c r="AU26" s="5">
        <f t="shared" si="6"/>
        <v>1069.8664576973083</v>
      </c>
    </row>
    <row r="27" spans="1:47" x14ac:dyDescent="0.25">
      <c r="A27" s="1" t="s">
        <v>99</v>
      </c>
      <c r="B27" s="1" t="s">
        <v>100</v>
      </c>
      <c r="C27" s="1" t="s">
        <v>101</v>
      </c>
      <c r="D27" s="1" t="s">
        <v>102</v>
      </c>
      <c r="E27" s="1" t="s">
        <v>66</v>
      </c>
      <c r="F27" s="1" t="s">
        <v>103</v>
      </c>
      <c r="G27" s="1" t="s">
        <v>54</v>
      </c>
      <c r="H27" s="1" t="s">
        <v>55</v>
      </c>
      <c r="I27" s="2">
        <v>209.55000305175781</v>
      </c>
      <c r="J27" s="2">
        <v>39.24</v>
      </c>
      <c r="K27" s="2">
        <f t="shared" si="0"/>
        <v>36.050000000000004</v>
      </c>
      <c r="L27" s="2">
        <f t="shared" si="1"/>
        <v>0</v>
      </c>
      <c r="P27" s="6">
        <v>33.78</v>
      </c>
      <c r="Q27" s="5">
        <v>125039.7525</v>
      </c>
      <c r="R27" s="7">
        <v>2.27</v>
      </c>
      <c r="S27" s="5">
        <v>4097.8912500000006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7"/>
        <v>129137.64375</v>
      </c>
      <c r="AT27" s="11">
        <f t="shared" si="8"/>
        <v>8.3318339919983089</v>
      </c>
      <c r="AU27" s="5">
        <f t="shared" si="6"/>
        <v>8331.83399199831</v>
      </c>
    </row>
    <row r="28" spans="1:47" x14ac:dyDescent="0.25">
      <c r="A28" s="1" t="s">
        <v>99</v>
      </c>
      <c r="B28" s="1" t="s">
        <v>100</v>
      </c>
      <c r="C28" s="1" t="s">
        <v>101</v>
      </c>
      <c r="D28" s="1" t="s">
        <v>102</v>
      </c>
      <c r="E28" s="1" t="s">
        <v>68</v>
      </c>
      <c r="F28" s="1" t="s">
        <v>103</v>
      </c>
      <c r="G28" s="1" t="s">
        <v>54</v>
      </c>
      <c r="H28" s="1" t="s">
        <v>55</v>
      </c>
      <c r="I28" s="2">
        <v>209.55000305175781</v>
      </c>
      <c r="J28" s="2">
        <v>38.46</v>
      </c>
      <c r="K28" s="2">
        <f t="shared" si="0"/>
        <v>18.899999999999999</v>
      </c>
      <c r="L28" s="2">
        <f t="shared" si="1"/>
        <v>0</v>
      </c>
      <c r="N28" s="4">
        <v>0.63</v>
      </c>
      <c r="O28" s="5">
        <v>2514.645</v>
      </c>
      <c r="P28" s="6">
        <v>18.27</v>
      </c>
      <c r="Q28" s="5">
        <v>65455.722500000003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7"/>
        <v>67970.367500000008</v>
      </c>
      <c r="AT28" s="11">
        <f t="shared" si="8"/>
        <v>4.385381380207483</v>
      </c>
      <c r="AU28" s="5">
        <f t="shared" si="6"/>
        <v>4385.3813802074828</v>
      </c>
    </row>
    <row r="29" spans="1:47" x14ac:dyDescent="0.25">
      <c r="A29" s="1" t="s">
        <v>99</v>
      </c>
      <c r="B29" s="1" t="s">
        <v>100</v>
      </c>
      <c r="C29" s="1" t="s">
        <v>101</v>
      </c>
      <c r="D29" s="1" t="s">
        <v>102</v>
      </c>
      <c r="E29" s="1" t="s">
        <v>74</v>
      </c>
      <c r="F29" s="1" t="s">
        <v>103</v>
      </c>
      <c r="G29" s="1" t="s">
        <v>54</v>
      </c>
      <c r="H29" s="1" t="s">
        <v>55</v>
      </c>
      <c r="I29" s="2">
        <v>209.55000305175781</v>
      </c>
      <c r="J29" s="2">
        <v>40.880000000000003</v>
      </c>
      <c r="K29" s="2">
        <f t="shared" si="0"/>
        <v>39.049999999999997</v>
      </c>
      <c r="L29" s="2">
        <f t="shared" si="1"/>
        <v>0</v>
      </c>
      <c r="N29" s="4">
        <v>0.26</v>
      </c>
      <c r="O29" s="5">
        <v>1037.79</v>
      </c>
      <c r="P29" s="6">
        <v>29.22</v>
      </c>
      <c r="Q29" s="5">
        <v>92405.560000000012</v>
      </c>
      <c r="R29" s="7">
        <v>4.0599999999999996</v>
      </c>
      <c r="S29" s="5">
        <v>6659.4150000000009</v>
      </c>
      <c r="Z29" s="9">
        <v>2.5299999999999998</v>
      </c>
      <c r="AA29" s="5">
        <v>497.14499999999998</v>
      </c>
      <c r="AB29" s="10">
        <v>2.98</v>
      </c>
      <c r="AC29" s="5">
        <v>527.46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7"/>
        <v>101127.37000000002</v>
      </c>
      <c r="AT29" s="11">
        <f t="shared" si="8"/>
        <v>6.5246386291401599</v>
      </c>
      <c r="AU29" s="5">
        <f t="shared" si="6"/>
        <v>6524.6386291401604</v>
      </c>
    </row>
    <row r="30" spans="1:47" x14ac:dyDescent="0.25">
      <c r="A30" s="1" t="s">
        <v>99</v>
      </c>
      <c r="B30" s="1" t="s">
        <v>100</v>
      </c>
      <c r="C30" s="1" t="s">
        <v>101</v>
      </c>
      <c r="D30" s="1" t="s">
        <v>102</v>
      </c>
      <c r="E30" s="1" t="s">
        <v>72</v>
      </c>
      <c r="F30" s="1" t="s">
        <v>103</v>
      </c>
      <c r="G30" s="1" t="s">
        <v>54</v>
      </c>
      <c r="H30" s="1" t="s">
        <v>55</v>
      </c>
      <c r="I30" s="2">
        <v>209.55000305175781</v>
      </c>
      <c r="J30" s="2">
        <v>0.78</v>
      </c>
      <c r="K30" s="2">
        <f t="shared" si="0"/>
        <v>0.57000000000000006</v>
      </c>
      <c r="L30" s="2">
        <f t="shared" si="1"/>
        <v>0</v>
      </c>
      <c r="P30" s="6">
        <v>0.24</v>
      </c>
      <c r="Q30" s="5">
        <v>888.51499999999999</v>
      </c>
      <c r="R30" s="7">
        <v>0.33</v>
      </c>
      <c r="S30" s="5">
        <v>598.69124999999997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7"/>
        <v>1487.20625</v>
      </c>
      <c r="AT30" s="11">
        <f t="shared" si="8"/>
        <v>9.5953087163729023E-2</v>
      </c>
      <c r="AU30" s="5">
        <f t="shared" si="6"/>
        <v>95.953087163729023</v>
      </c>
    </row>
    <row r="31" spans="1:47" x14ac:dyDescent="0.25">
      <c r="A31" s="1" t="s">
        <v>99</v>
      </c>
      <c r="B31" s="1" t="s">
        <v>100</v>
      </c>
      <c r="C31" s="1" t="s">
        <v>101</v>
      </c>
      <c r="D31" s="1" t="s">
        <v>102</v>
      </c>
      <c r="E31" s="1" t="s">
        <v>77</v>
      </c>
      <c r="F31" s="1" t="s">
        <v>103</v>
      </c>
      <c r="G31" s="1" t="s">
        <v>54</v>
      </c>
      <c r="H31" s="1" t="s">
        <v>55</v>
      </c>
      <c r="I31" s="2">
        <v>209.55000305175781</v>
      </c>
      <c r="J31" s="2">
        <v>40.29</v>
      </c>
      <c r="K31" s="2">
        <f t="shared" si="0"/>
        <v>22.79</v>
      </c>
      <c r="L31" s="2">
        <f t="shared" si="1"/>
        <v>0</v>
      </c>
      <c r="N31" s="4">
        <v>10.47</v>
      </c>
      <c r="O31" s="5">
        <v>41850.877500000002</v>
      </c>
      <c r="P31" s="6">
        <v>12.18</v>
      </c>
      <c r="Q31" s="5">
        <v>39603.147499999999</v>
      </c>
      <c r="AB31" s="10">
        <v>0.14000000000000001</v>
      </c>
      <c r="AC31" s="5">
        <v>24.78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7"/>
        <v>81478.804999999993</v>
      </c>
      <c r="AT31" s="11">
        <f t="shared" si="8"/>
        <v>5.2569325056033618</v>
      </c>
      <c r="AU31" s="5">
        <f t="shared" si="6"/>
        <v>5256.9325056033613</v>
      </c>
    </row>
    <row r="32" spans="1:47" x14ac:dyDescent="0.25">
      <c r="A32" s="1" t="s">
        <v>99</v>
      </c>
      <c r="B32" s="1" t="s">
        <v>100</v>
      </c>
      <c r="C32" s="1" t="s">
        <v>101</v>
      </c>
      <c r="D32" s="1" t="s">
        <v>102</v>
      </c>
      <c r="E32" s="1" t="s">
        <v>75</v>
      </c>
      <c r="F32" s="1" t="s">
        <v>103</v>
      </c>
      <c r="G32" s="1" t="s">
        <v>54</v>
      </c>
      <c r="H32" s="1" t="s">
        <v>55</v>
      </c>
      <c r="I32" s="2">
        <v>209.55000305175781</v>
      </c>
      <c r="J32" s="2">
        <v>0.71</v>
      </c>
      <c r="K32" s="2">
        <f t="shared" si="0"/>
        <v>0.71000000000000008</v>
      </c>
      <c r="L32" s="2">
        <f t="shared" si="1"/>
        <v>0</v>
      </c>
      <c r="P32" s="6">
        <v>0.59000000000000008</v>
      </c>
      <c r="Q32" s="5">
        <v>1803.7925</v>
      </c>
      <c r="R32" s="7">
        <v>0.12</v>
      </c>
      <c r="S32" s="5">
        <v>196.83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7"/>
        <v>2000.6224999999999</v>
      </c>
      <c r="AT32" s="11">
        <f t="shared" si="8"/>
        <v>0.12907819955989122</v>
      </c>
      <c r="AU32" s="5">
        <f t="shared" si="6"/>
        <v>129.07819955989123</v>
      </c>
    </row>
    <row r="33" spans="1:47" x14ac:dyDescent="0.25">
      <c r="A33" s="1" t="s">
        <v>104</v>
      </c>
      <c r="B33" s="1" t="s">
        <v>105</v>
      </c>
      <c r="C33" s="1" t="s">
        <v>106</v>
      </c>
      <c r="D33" s="1" t="s">
        <v>107</v>
      </c>
      <c r="E33" s="1" t="s">
        <v>84</v>
      </c>
      <c r="F33" s="1" t="s">
        <v>103</v>
      </c>
      <c r="G33" s="1" t="s">
        <v>54</v>
      </c>
      <c r="H33" s="1" t="s">
        <v>55</v>
      </c>
      <c r="I33" s="2">
        <v>80</v>
      </c>
      <c r="J33" s="2">
        <v>0.38</v>
      </c>
      <c r="K33" s="2">
        <f t="shared" si="0"/>
        <v>0.38</v>
      </c>
      <c r="L33" s="2">
        <f t="shared" si="1"/>
        <v>0</v>
      </c>
      <c r="P33" s="6">
        <v>0.08</v>
      </c>
      <c r="Q33" s="5">
        <v>214.1</v>
      </c>
      <c r="R33" s="7">
        <v>0.3</v>
      </c>
      <c r="S33" s="5">
        <v>410.0625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7"/>
        <v>624.16250000000002</v>
      </c>
      <c r="AT33" s="11">
        <f t="shared" si="8"/>
        <v>4.0270351719427631E-2</v>
      </c>
      <c r="AU33" s="5">
        <f t="shared" si="6"/>
        <v>40.27035171942763</v>
      </c>
    </row>
    <row r="34" spans="1:47" x14ac:dyDescent="0.25">
      <c r="A34" s="1" t="s">
        <v>104</v>
      </c>
      <c r="B34" s="1" t="s">
        <v>105</v>
      </c>
      <c r="C34" s="1" t="s">
        <v>106</v>
      </c>
      <c r="D34" s="1" t="s">
        <v>107</v>
      </c>
      <c r="E34" s="1" t="s">
        <v>82</v>
      </c>
      <c r="F34" s="1" t="s">
        <v>103</v>
      </c>
      <c r="G34" s="1" t="s">
        <v>54</v>
      </c>
      <c r="H34" s="1" t="s">
        <v>55</v>
      </c>
      <c r="I34" s="2">
        <v>80</v>
      </c>
      <c r="J34" s="2">
        <v>38.479999999999997</v>
      </c>
      <c r="K34" s="2">
        <f t="shared" si="0"/>
        <v>25.86</v>
      </c>
      <c r="L34" s="2">
        <f t="shared" si="1"/>
        <v>0</v>
      </c>
      <c r="P34" s="6">
        <v>13.94</v>
      </c>
      <c r="Q34" s="5">
        <v>37306.925000000003</v>
      </c>
      <c r="R34" s="7">
        <v>11.92</v>
      </c>
      <c r="S34" s="5">
        <v>16293.15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7"/>
        <v>53600.075000000004</v>
      </c>
      <c r="AT34" s="11">
        <f t="shared" si="8"/>
        <v>3.4582242163502293</v>
      </c>
      <c r="AU34" s="5">
        <f t="shared" si="6"/>
        <v>3458.2242163502292</v>
      </c>
    </row>
    <row r="35" spans="1:47" x14ac:dyDescent="0.25">
      <c r="A35" s="1" t="s">
        <v>104</v>
      </c>
      <c r="B35" s="1" t="s">
        <v>105</v>
      </c>
      <c r="C35" s="1" t="s">
        <v>106</v>
      </c>
      <c r="D35" s="1" t="s">
        <v>107</v>
      </c>
      <c r="E35" s="1" t="s">
        <v>72</v>
      </c>
      <c r="F35" s="1" t="s">
        <v>103</v>
      </c>
      <c r="G35" s="1" t="s">
        <v>54</v>
      </c>
      <c r="H35" s="1" t="s">
        <v>55</v>
      </c>
      <c r="I35" s="2">
        <v>80</v>
      </c>
      <c r="J35" s="2">
        <v>38.47</v>
      </c>
      <c r="K35" s="2">
        <f t="shared" si="0"/>
        <v>17.489999999999998</v>
      </c>
      <c r="L35" s="2">
        <f t="shared" si="1"/>
        <v>0</v>
      </c>
      <c r="P35" s="6">
        <v>4.88</v>
      </c>
      <c r="Q35" s="5">
        <v>14756.842500000001</v>
      </c>
      <c r="R35" s="7">
        <v>12.61</v>
      </c>
      <c r="S35" s="5">
        <v>19352.216250000001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7"/>
        <v>34109.058750000004</v>
      </c>
      <c r="AT35" s="11">
        <f t="shared" si="8"/>
        <v>2.2006829834876664</v>
      </c>
      <c r="AU35" s="5">
        <f t="shared" si="6"/>
        <v>2200.6829834876662</v>
      </c>
    </row>
    <row r="36" spans="1:47" x14ac:dyDescent="0.25">
      <c r="A36" s="1" t="s">
        <v>104</v>
      </c>
      <c r="B36" s="1" t="s">
        <v>105</v>
      </c>
      <c r="C36" s="1" t="s">
        <v>106</v>
      </c>
      <c r="D36" s="1" t="s">
        <v>107</v>
      </c>
      <c r="E36" s="1" t="s">
        <v>75</v>
      </c>
      <c r="F36" s="1" t="s">
        <v>103</v>
      </c>
      <c r="G36" s="1" t="s">
        <v>54</v>
      </c>
      <c r="H36" s="1" t="s">
        <v>55</v>
      </c>
      <c r="I36" s="2">
        <v>80</v>
      </c>
      <c r="J36" s="2">
        <v>0.53</v>
      </c>
      <c r="K36" s="2">
        <f t="shared" si="0"/>
        <v>0.53</v>
      </c>
      <c r="L36" s="2">
        <f t="shared" si="1"/>
        <v>0</v>
      </c>
      <c r="P36" s="6">
        <v>0.35</v>
      </c>
      <c r="Q36" s="5">
        <v>947.39250000000004</v>
      </c>
      <c r="R36" s="7">
        <v>0.18</v>
      </c>
      <c r="S36" s="5">
        <v>246.03749999999999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7"/>
        <v>1193.43</v>
      </c>
      <c r="AT36" s="11">
        <f t="shared" si="8"/>
        <v>7.69989319328164E-2</v>
      </c>
      <c r="AU36" s="5">
        <f t="shared" si="6"/>
        <v>76.99893193281639</v>
      </c>
    </row>
    <row r="37" spans="1:47" x14ac:dyDescent="0.25">
      <c r="A37" s="1" t="s">
        <v>108</v>
      </c>
      <c r="B37" s="1" t="s">
        <v>100</v>
      </c>
      <c r="C37" s="1" t="s">
        <v>109</v>
      </c>
      <c r="D37" s="1" t="s">
        <v>102</v>
      </c>
      <c r="E37" s="1" t="s">
        <v>84</v>
      </c>
      <c r="F37" s="1" t="s">
        <v>103</v>
      </c>
      <c r="G37" s="1" t="s">
        <v>54</v>
      </c>
      <c r="H37" s="1" t="s">
        <v>55</v>
      </c>
      <c r="I37" s="2">
        <v>80</v>
      </c>
      <c r="J37" s="2">
        <v>39.380000000000003</v>
      </c>
      <c r="K37" s="2">
        <f t="shared" si="0"/>
        <v>39.340000000000003</v>
      </c>
      <c r="L37" s="2">
        <f t="shared" si="1"/>
        <v>0</v>
      </c>
      <c r="N37" s="4">
        <v>0.03</v>
      </c>
      <c r="O37" s="5">
        <v>119.745</v>
      </c>
      <c r="P37" s="6">
        <v>10.08</v>
      </c>
      <c r="Q37" s="5">
        <v>32195.287499999999</v>
      </c>
      <c r="R37" s="7">
        <v>26.07</v>
      </c>
      <c r="S37" s="5">
        <v>40268.137499999997</v>
      </c>
      <c r="T37" s="8">
        <v>2.02</v>
      </c>
      <c r="U37" s="5">
        <v>993.84</v>
      </c>
      <c r="Z37" s="9">
        <v>1.1399999999999999</v>
      </c>
      <c r="AA37" s="5">
        <v>203.05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S37" s="5">
        <f t="shared" si="7"/>
        <v>73780.06</v>
      </c>
      <c r="AT37" s="11">
        <f t="shared" si="8"/>
        <v>4.7602170365577452</v>
      </c>
      <c r="AU37" s="5">
        <f t="shared" si="6"/>
        <v>4760.2170365577449</v>
      </c>
    </row>
    <row r="38" spans="1:47" x14ac:dyDescent="0.25">
      <c r="A38" s="1" t="s">
        <v>108</v>
      </c>
      <c r="B38" s="1" t="s">
        <v>100</v>
      </c>
      <c r="C38" s="1" t="s">
        <v>109</v>
      </c>
      <c r="D38" s="1" t="s">
        <v>102</v>
      </c>
      <c r="E38" s="1" t="s">
        <v>98</v>
      </c>
      <c r="F38" s="1" t="s">
        <v>103</v>
      </c>
      <c r="G38" s="1" t="s">
        <v>54</v>
      </c>
      <c r="H38" s="1" t="s">
        <v>55</v>
      </c>
      <c r="I38" s="2">
        <v>80</v>
      </c>
      <c r="J38" s="2">
        <v>0.11</v>
      </c>
      <c r="K38" s="2">
        <f t="shared" si="0"/>
        <v>9.9999999999999992E-2</v>
      </c>
      <c r="L38" s="2">
        <f t="shared" si="1"/>
        <v>0</v>
      </c>
      <c r="R38" s="7">
        <v>0.09</v>
      </c>
      <c r="S38" s="5">
        <v>147.6225</v>
      </c>
      <c r="T38" s="8">
        <v>0.01</v>
      </c>
      <c r="U38" s="5">
        <v>4.92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7"/>
        <v>152.54249999999999</v>
      </c>
      <c r="AT38" s="11">
        <f t="shared" si="8"/>
        <v>9.8418923391917785E-3</v>
      </c>
      <c r="AU38" s="5">
        <f t="shared" si="6"/>
        <v>9.8418923391917783</v>
      </c>
    </row>
    <row r="39" spans="1:47" x14ac:dyDescent="0.25">
      <c r="A39" s="1" t="s">
        <v>108</v>
      </c>
      <c r="B39" s="1" t="s">
        <v>100</v>
      </c>
      <c r="C39" s="1" t="s">
        <v>109</v>
      </c>
      <c r="D39" s="1" t="s">
        <v>102</v>
      </c>
      <c r="E39" s="1" t="s">
        <v>75</v>
      </c>
      <c r="F39" s="1" t="s">
        <v>103</v>
      </c>
      <c r="G39" s="1" t="s">
        <v>54</v>
      </c>
      <c r="H39" s="1" t="s">
        <v>55</v>
      </c>
      <c r="I39" s="2">
        <v>80</v>
      </c>
      <c r="J39" s="2">
        <v>39.6</v>
      </c>
      <c r="K39" s="2">
        <f t="shared" si="0"/>
        <v>39.020000000000003</v>
      </c>
      <c r="L39" s="2">
        <f t="shared" si="1"/>
        <v>0</v>
      </c>
      <c r="P39" s="6">
        <v>21.79</v>
      </c>
      <c r="Q39" s="5">
        <v>67339.802500000005</v>
      </c>
      <c r="R39" s="7">
        <v>10.64</v>
      </c>
      <c r="S39" s="5">
        <v>17047.665000000001</v>
      </c>
      <c r="Z39" s="9">
        <v>3.27</v>
      </c>
      <c r="AA39" s="5">
        <v>578.6925</v>
      </c>
      <c r="AB39" s="10">
        <v>3.32</v>
      </c>
      <c r="AC39" s="5">
        <v>499.43500000000012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S39" s="5">
        <f t="shared" si="7"/>
        <v>85465.595000000001</v>
      </c>
      <c r="AT39" s="11">
        <f t="shared" si="8"/>
        <v>5.5141562823145502</v>
      </c>
      <c r="AU39" s="5">
        <f t="shared" si="6"/>
        <v>5514.1562823145505</v>
      </c>
    </row>
    <row r="40" spans="1:47" x14ac:dyDescent="0.25">
      <c r="A40" s="1" t="s">
        <v>110</v>
      </c>
      <c r="B40" s="1" t="s">
        <v>111</v>
      </c>
      <c r="C40" s="1" t="s">
        <v>112</v>
      </c>
      <c r="D40" s="1" t="s">
        <v>113</v>
      </c>
      <c r="E40" s="1" t="s">
        <v>98</v>
      </c>
      <c r="F40" s="1" t="s">
        <v>103</v>
      </c>
      <c r="G40" s="1" t="s">
        <v>54</v>
      </c>
      <c r="H40" s="1" t="s">
        <v>55</v>
      </c>
      <c r="I40" s="2">
        <v>160</v>
      </c>
      <c r="J40" s="2">
        <v>39.380000000000003</v>
      </c>
      <c r="K40" s="2">
        <f t="shared" si="0"/>
        <v>26.77</v>
      </c>
      <c r="L40" s="2">
        <f t="shared" si="1"/>
        <v>0</v>
      </c>
      <c r="P40" s="6">
        <v>4.72</v>
      </c>
      <c r="Q40" s="5">
        <v>15158.28</v>
      </c>
      <c r="R40" s="7">
        <v>4.75</v>
      </c>
      <c r="S40" s="5">
        <v>7791.1875</v>
      </c>
      <c r="T40" s="8">
        <v>17.3</v>
      </c>
      <c r="U40" s="5">
        <v>8511.6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S40" s="5">
        <f t="shared" si="7"/>
        <v>31461.067499999997</v>
      </c>
      <c r="AT40" s="11">
        <f t="shared" si="8"/>
        <v>2.0298371877414194</v>
      </c>
      <c r="AU40" s="5">
        <f t="shared" si="6"/>
        <v>2029.8371877414193</v>
      </c>
    </row>
    <row r="41" spans="1:47" x14ac:dyDescent="0.25">
      <c r="A41" s="1" t="s">
        <v>110</v>
      </c>
      <c r="B41" s="1" t="s">
        <v>111</v>
      </c>
      <c r="C41" s="1" t="s">
        <v>112</v>
      </c>
      <c r="D41" s="1" t="s">
        <v>113</v>
      </c>
      <c r="E41" s="1" t="s">
        <v>52</v>
      </c>
      <c r="F41" s="1" t="s">
        <v>103</v>
      </c>
      <c r="G41" s="1" t="s">
        <v>54</v>
      </c>
      <c r="H41" s="1" t="s">
        <v>55</v>
      </c>
      <c r="I41" s="2">
        <v>160</v>
      </c>
      <c r="J41" s="2">
        <v>37.6</v>
      </c>
      <c r="K41" s="2">
        <f t="shared" si="0"/>
        <v>1.71</v>
      </c>
      <c r="L41" s="2">
        <f t="shared" si="1"/>
        <v>0</v>
      </c>
      <c r="P41" s="6">
        <v>1.71</v>
      </c>
      <c r="Q41" s="5">
        <v>5491.665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S41" s="5">
        <f t="shared" si="7"/>
        <v>5491.665</v>
      </c>
      <c r="AT41" s="11">
        <f t="shared" si="8"/>
        <v>0.35431683427836586</v>
      </c>
      <c r="AU41" s="5">
        <f t="shared" si="6"/>
        <v>354.31683427836583</v>
      </c>
    </row>
    <row r="42" spans="1:47" x14ac:dyDescent="0.25">
      <c r="A42" s="1" t="s">
        <v>114</v>
      </c>
      <c r="B42" s="1" t="s">
        <v>115</v>
      </c>
      <c r="C42" s="1" t="s">
        <v>116</v>
      </c>
      <c r="D42" s="1" t="s">
        <v>117</v>
      </c>
      <c r="E42" s="1" t="s">
        <v>82</v>
      </c>
      <c r="F42" s="1" t="s">
        <v>118</v>
      </c>
      <c r="G42" s="1" t="s">
        <v>54</v>
      </c>
      <c r="H42" s="1" t="s">
        <v>119</v>
      </c>
      <c r="I42" s="2">
        <v>368.62</v>
      </c>
      <c r="J42" s="2">
        <v>50.02</v>
      </c>
      <c r="K42" s="2">
        <f t="shared" si="0"/>
        <v>3.77</v>
      </c>
      <c r="L42" s="2">
        <f t="shared" si="1"/>
        <v>5.63</v>
      </c>
      <c r="M42" s="3">
        <v>5.63</v>
      </c>
      <c r="N42" s="4">
        <v>0.22</v>
      </c>
      <c r="O42" s="5">
        <v>878.13</v>
      </c>
      <c r="P42" s="6">
        <v>3.55</v>
      </c>
      <c r="Q42" s="5">
        <v>11400.825000000001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7"/>
        <v>12278.955</v>
      </c>
      <c r="AT42" s="11">
        <f t="shared" si="8"/>
        <v>0.79222612155812699</v>
      </c>
      <c r="AU42" s="5">
        <f t="shared" si="6"/>
        <v>792.22612155812692</v>
      </c>
    </row>
    <row r="43" spans="1:47" x14ac:dyDescent="0.25">
      <c r="A43" s="1" t="s">
        <v>114</v>
      </c>
      <c r="B43" s="1" t="s">
        <v>115</v>
      </c>
      <c r="C43" s="1" t="s">
        <v>116</v>
      </c>
      <c r="D43" s="1" t="s">
        <v>117</v>
      </c>
      <c r="E43" s="1" t="s">
        <v>75</v>
      </c>
      <c r="F43" s="1" t="s">
        <v>118</v>
      </c>
      <c r="G43" s="1" t="s">
        <v>54</v>
      </c>
      <c r="H43" s="1" t="s">
        <v>119</v>
      </c>
      <c r="I43" s="2">
        <v>368.62</v>
      </c>
      <c r="J43" s="2">
        <v>25.96</v>
      </c>
      <c r="K43" s="2">
        <f t="shared" si="0"/>
        <v>0</v>
      </c>
      <c r="L43" s="2">
        <f t="shared" si="1"/>
        <v>0.05</v>
      </c>
      <c r="M43" s="3">
        <v>0.05</v>
      </c>
      <c r="AL43" s="5" t="str">
        <f t="shared" si="2"/>
        <v/>
      </c>
      <c r="AN43" s="5" t="str">
        <f t="shared" si="3"/>
        <v/>
      </c>
      <c r="AP43" s="5" t="str">
        <f t="shared" si="4"/>
        <v/>
      </c>
      <c r="AS43" s="5">
        <f t="shared" si="7"/>
        <v>0</v>
      </c>
      <c r="AT43" s="11">
        <f t="shared" si="8"/>
        <v>0</v>
      </c>
      <c r="AU43" s="5">
        <f t="shared" si="6"/>
        <v>0</v>
      </c>
    </row>
    <row r="44" spans="1:47" x14ac:dyDescent="0.25">
      <c r="A44" s="1" t="s">
        <v>114</v>
      </c>
      <c r="B44" s="1" t="s">
        <v>115</v>
      </c>
      <c r="C44" s="1" t="s">
        <v>116</v>
      </c>
      <c r="D44" s="1" t="s">
        <v>117</v>
      </c>
      <c r="E44" s="1" t="s">
        <v>84</v>
      </c>
      <c r="F44" s="1" t="s">
        <v>118</v>
      </c>
      <c r="G44" s="1" t="s">
        <v>54</v>
      </c>
      <c r="H44" s="1" t="s">
        <v>119</v>
      </c>
      <c r="I44" s="2">
        <v>368.62</v>
      </c>
      <c r="J44" s="2">
        <v>45.93</v>
      </c>
      <c r="K44" s="2">
        <f t="shared" si="0"/>
        <v>6.1</v>
      </c>
      <c r="L44" s="2">
        <f t="shared" si="1"/>
        <v>18.21</v>
      </c>
      <c r="M44" s="3">
        <v>18.21</v>
      </c>
      <c r="N44" s="4">
        <v>2.7</v>
      </c>
      <c r="O44" s="5">
        <v>10777.05</v>
      </c>
      <c r="P44" s="6">
        <v>2.57</v>
      </c>
      <c r="Q44" s="5">
        <v>8253.5550000000003</v>
      </c>
      <c r="AB44" s="10">
        <v>0.83</v>
      </c>
      <c r="AC44" s="5">
        <v>146.91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S44" s="5">
        <f t="shared" si="7"/>
        <v>19177.514999999999</v>
      </c>
      <c r="AT44" s="11">
        <f t="shared" si="8"/>
        <v>1.2373144399969545</v>
      </c>
      <c r="AU44" s="5">
        <f t="shared" si="6"/>
        <v>1237.3144399969544</v>
      </c>
    </row>
    <row r="45" spans="1:47" x14ac:dyDescent="0.25">
      <c r="A45" s="1" t="s">
        <v>114</v>
      </c>
      <c r="B45" s="1" t="s">
        <v>115</v>
      </c>
      <c r="C45" s="1" t="s">
        <v>116</v>
      </c>
      <c r="D45" s="1" t="s">
        <v>117</v>
      </c>
      <c r="E45" s="1" t="s">
        <v>68</v>
      </c>
      <c r="F45" s="1" t="s">
        <v>103</v>
      </c>
      <c r="G45" s="1" t="s">
        <v>54</v>
      </c>
      <c r="H45" s="1" t="s">
        <v>55</v>
      </c>
      <c r="I45" s="2">
        <v>368.62</v>
      </c>
      <c r="J45" s="2">
        <v>0.5</v>
      </c>
      <c r="K45" s="2">
        <f t="shared" si="0"/>
        <v>0.26</v>
      </c>
      <c r="L45" s="2">
        <f t="shared" si="1"/>
        <v>0</v>
      </c>
      <c r="N45" s="4">
        <v>0.04</v>
      </c>
      <c r="O45" s="5">
        <v>159.66</v>
      </c>
      <c r="P45" s="6">
        <v>0.22</v>
      </c>
      <c r="Q45" s="5">
        <v>706.53</v>
      </c>
      <c r="AL45" s="5" t="str">
        <f t="shared" si="2"/>
        <v/>
      </c>
      <c r="AN45" s="5" t="str">
        <f t="shared" si="3"/>
        <v/>
      </c>
      <c r="AP45" s="5" t="str">
        <f t="shared" si="4"/>
        <v/>
      </c>
      <c r="AS45" s="5">
        <f t="shared" si="7"/>
        <v>866.18999999999994</v>
      </c>
      <c r="AT45" s="11">
        <f t="shared" si="8"/>
        <v>5.5885728405424891E-2</v>
      </c>
      <c r="AU45" s="5">
        <f t="shared" si="6"/>
        <v>55.885728405424892</v>
      </c>
    </row>
    <row r="46" spans="1:47" x14ac:dyDescent="0.25">
      <c r="A46" s="1" t="s">
        <v>114</v>
      </c>
      <c r="B46" s="1" t="s">
        <v>115</v>
      </c>
      <c r="C46" s="1" t="s">
        <v>116</v>
      </c>
      <c r="D46" s="1" t="s">
        <v>117</v>
      </c>
      <c r="E46" s="1" t="s">
        <v>77</v>
      </c>
      <c r="F46" s="1" t="s">
        <v>103</v>
      </c>
      <c r="G46" s="1" t="s">
        <v>54</v>
      </c>
      <c r="H46" s="1" t="s">
        <v>55</v>
      </c>
      <c r="I46" s="2">
        <v>368.62</v>
      </c>
      <c r="J46" s="2">
        <v>0.49</v>
      </c>
      <c r="K46" s="2">
        <f t="shared" si="0"/>
        <v>0.38</v>
      </c>
      <c r="L46" s="2">
        <f t="shared" si="1"/>
        <v>0</v>
      </c>
      <c r="N46" s="4">
        <v>0.19</v>
      </c>
      <c r="O46" s="5">
        <v>758.3850000000001</v>
      </c>
      <c r="P46" s="6">
        <v>0.11</v>
      </c>
      <c r="Q46" s="5">
        <v>353.26499999999999</v>
      </c>
      <c r="AB46" s="10">
        <v>0.08</v>
      </c>
      <c r="AC46" s="5">
        <v>14.16</v>
      </c>
      <c r="AL46" s="5" t="str">
        <f t="shared" si="2"/>
        <v/>
      </c>
      <c r="AN46" s="5" t="str">
        <f t="shared" si="3"/>
        <v/>
      </c>
      <c r="AP46" s="5" t="str">
        <f t="shared" si="4"/>
        <v/>
      </c>
      <c r="AS46" s="5">
        <f t="shared" si="7"/>
        <v>1125.8100000000002</v>
      </c>
      <c r="AT46" s="11">
        <f t="shared" si="8"/>
        <v>7.263615591973055E-2</v>
      </c>
      <c r="AU46" s="5">
        <f t="shared" si="6"/>
        <v>72.636155919730541</v>
      </c>
    </row>
    <row r="47" spans="1:47" x14ac:dyDescent="0.25">
      <c r="B47" s="29" t="s">
        <v>124</v>
      </c>
    </row>
    <row r="48" spans="1:47" x14ac:dyDescent="0.25">
      <c r="B48" s="1" t="s">
        <v>120</v>
      </c>
      <c r="C48" s="1" t="s">
        <v>126</v>
      </c>
      <c r="D48" s="1" t="s">
        <v>128</v>
      </c>
      <c r="J48" s="2">
        <v>7.8699999999999992</v>
      </c>
      <c r="K48" s="2">
        <f t="shared" si="0"/>
        <v>9.3600000000000012</v>
      </c>
      <c r="L48" s="2">
        <f t="shared" si="1"/>
        <v>0</v>
      </c>
      <c r="AG48" s="9">
        <v>9.3600000000000012</v>
      </c>
      <c r="AH48" s="5">
        <v>20504.61</v>
      </c>
      <c r="AL48" s="5" t="str">
        <f t="shared" si="2"/>
        <v/>
      </c>
      <c r="AN48" s="5" t="str">
        <f t="shared" si="3"/>
        <v/>
      </c>
      <c r="AP48" s="5" t="str">
        <f t="shared" si="4"/>
        <v/>
      </c>
      <c r="AS48" s="5">
        <f t="shared" si="7"/>
        <v>20504.61</v>
      </c>
      <c r="AT48" s="11">
        <f t="shared" si="8"/>
        <v>1.3229373065022219</v>
      </c>
      <c r="AU48" s="5">
        <f t="shared" si="6"/>
        <v>1322.9373065022219</v>
      </c>
    </row>
    <row r="49" spans="1:47" x14ac:dyDescent="0.25">
      <c r="B49" s="1" t="s">
        <v>121</v>
      </c>
      <c r="C49" s="1" t="s">
        <v>126</v>
      </c>
      <c r="D49" s="1" t="s">
        <v>128</v>
      </c>
      <c r="J49" s="2">
        <v>15.98</v>
      </c>
      <c r="K49" s="2">
        <f t="shared" si="0"/>
        <v>14.3</v>
      </c>
      <c r="L49" s="2">
        <f t="shared" si="1"/>
        <v>0</v>
      </c>
      <c r="AG49" s="9">
        <v>14.3</v>
      </c>
      <c r="AH49" s="5">
        <v>34289.977500000001</v>
      </c>
      <c r="AL49" s="5" t="str">
        <f t="shared" si="2"/>
        <v/>
      </c>
      <c r="AN49" s="5" t="str">
        <f t="shared" si="3"/>
        <v/>
      </c>
      <c r="AP49" s="5" t="str">
        <f t="shared" si="4"/>
        <v/>
      </c>
      <c r="AS49" s="5">
        <f t="shared" si="7"/>
        <v>34289.977500000001</v>
      </c>
      <c r="AT49" s="11">
        <f t="shared" si="8"/>
        <v>2.2123556836180636</v>
      </c>
      <c r="AU49" s="5">
        <f t="shared" si="6"/>
        <v>2212.3556836180633</v>
      </c>
    </row>
    <row r="50" spans="1:47" x14ac:dyDescent="0.25">
      <c r="B50" s="29" t="s">
        <v>125</v>
      </c>
    </row>
    <row r="51" spans="1:47" ht="15.75" thickBot="1" x14ac:dyDescent="0.3">
      <c r="B51" s="1" t="s">
        <v>122</v>
      </c>
      <c r="C51" s="1" t="s">
        <v>127</v>
      </c>
      <c r="D51" s="1" t="s">
        <v>59</v>
      </c>
      <c r="J51" s="2">
        <v>5.25</v>
      </c>
      <c r="K51" s="2">
        <f t="shared" si="0"/>
        <v>3.36</v>
      </c>
      <c r="L51" s="2">
        <f t="shared" si="1"/>
        <v>0</v>
      </c>
      <c r="AG51" s="9">
        <v>3.36</v>
      </c>
      <c r="AH51" s="5">
        <v>7263.12</v>
      </c>
      <c r="AL51" s="5" t="str">
        <f t="shared" si="2"/>
        <v/>
      </c>
      <c r="AN51" s="5" t="str">
        <f t="shared" si="3"/>
        <v/>
      </c>
      <c r="AP51" s="5" t="str">
        <f t="shared" si="4"/>
        <v/>
      </c>
      <c r="AS51" s="5">
        <f t="shared" si="7"/>
        <v>7263.12</v>
      </c>
      <c r="AT51" s="30">
        <f t="shared" si="8"/>
        <v>0.46860937172676859</v>
      </c>
      <c r="AU51" s="5">
        <f t="shared" si="6"/>
        <v>468.60937172676859</v>
      </c>
    </row>
    <row r="52" spans="1:47" ht="15.75" thickTop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>
        <f t="shared" ref="K52:AU52" si="9">SUM(K3:K51)</f>
        <v>677.93</v>
      </c>
      <c r="L52" s="20">
        <f t="shared" si="9"/>
        <v>39.24</v>
      </c>
      <c r="M52" s="21">
        <f t="shared" si="9"/>
        <v>39.24</v>
      </c>
      <c r="N52" s="22">
        <f t="shared" si="9"/>
        <v>34.46</v>
      </c>
      <c r="O52" s="23">
        <f t="shared" si="9"/>
        <v>137606.96250000002</v>
      </c>
      <c r="P52" s="24">
        <f t="shared" si="9"/>
        <v>306.68000000000012</v>
      </c>
      <c r="Q52" s="23">
        <f t="shared" si="9"/>
        <v>975632.29000000015</v>
      </c>
      <c r="R52" s="25">
        <f t="shared" si="9"/>
        <v>230.45999999999998</v>
      </c>
      <c r="S52" s="23">
        <f t="shared" si="9"/>
        <v>345934.19249999995</v>
      </c>
      <c r="T52" s="26">
        <f t="shared" si="9"/>
        <v>56.66</v>
      </c>
      <c r="U52" s="23">
        <f t="shared" si="9"/>
        <v>24835.34</v>
      </c>
      <c r="V52" s="20">
        <f t="shared" si="9"/>
        <v>0</v>
      </c>
      <c r="W52" s="23">
        <f t="shared" si="9"/>
        <v>0</v>
      </c>
      <c r="X52" s="20">
        <f t="shared" si="9"/>
        <v>0</v>
      </c>
      <c r="Y52" s="23">
        <f t="shared" si="9"/>
        <v>0</v>
      </c>
      <c r="Z52" s="27">
        <f t="shared" si="9"/>
        <v>10.96</v>
      </c>
      <c r="AA52" s="23">
        <f t="shared" si="9"/>
        <v>1981.7024999999999</v>
      </c>
      <c r="AB52" s="28">
        <f t="shared" si="9"/>
        <v>11.69</v>
      </c>
      <c r="AC52" s="23">
        <f t="shared" si="9"/>
        <v>1882.3950000000004</v>
      </c>
      <c r="AD52" s="20">
        <f t="shared" si="9"/>
        <v>0</v>
      </c>
      <c r="AE52" s="20">
        <f t="shared" si="9"/>
        <v>0</v>
      </c>
      <c r="AF52" s="23">
        <f t="shared" si="9"/>
        <v>0</v>
      </c>
      <c r="AG52" s="27">
        <f t="shared" si="9"/>
        <v>27.020000000000003</v>
      </c>
      <c r="AH52" s="23">
        <f t="shared" si="9"/>
        <v>62057.707500000004</v>
      </c>
      <c r="AI52" s="20">
        <f t="shared" si="9"/>
        <v>0</v>
      </c>
      <c r="AJ52" s="23">
        <f t="shared" si="9"/>
        <v>0</v>
      </c>
      <c r="AK52" s="21">
        <f t="shared" si="9"/>
        <v>0</v>
      </c>
      <c r="AL52" s="23">
        <f t="shared" si="9"/>
        <v>0</v>
      </c>
      <c r="AM52" s="21">
        <f t="shared" si="9"/>
        <v>0</v>
      </c>
      <c r="AN52" s="23">
        <f t="shared" si="9"/>
        <v>0</v>
      </c>
      <c r="AO52" s="20">
        <f t="shared" si="9"/>
        <v>0</v>
      </c>
      <c r="AP52" s="23">
        <f t="shared" si="9"/>
        <v>0</v>
      </c>
      <c r="AQ52" s="20">
        <f t="shared" si="9"/>
        <v>0</v>
      </c>
      <c r="AR52" s="20">
        <f t="shared" si="9"/>
        <v>0</v>
      </c>
      <c r="AS52" s="23">
        <f t="shared" si="9"/>
        <v>1549930.5900000005</v>
      </c>
      <c r="AT52" s="20">
        <f t="shared" si="9"/>
        <v>99.999999999999972</v>
      </c>
      <c r="AU52" s="23">
        <f t="shared" si="9"/>
        <v>99999.999999999956</v>
      </c>
    </row>
    <row r="55" spans="1:47" x14ac:dyDescent="0.25">
      <c r="B55" s="29" t="s">
        <v>123</v>
      </c>
      <c r="C55" s="1">
        <f>SUM(K52,L52)</f>
        <v>717.17</v>
      </c>
    </row>
  </sheetData>
  <autoFilter ref="A2:AU52" xr:uid="{00000000-0001-0000-0000-000000000000}"/>
  <conditionalFormatting sqref="I57:I78">
    <cfRule type="notContainsText" dxfId="5" priority="3" operator="notContains" text="#########">
      <formula>ISERROR(SEARCH("#########",I57))</formula>
    </cfRule>
  </conditionalFormatting>
  <conditionalFormatting sqref="J57:J58">
    <cfRule type="notContainsText" dxfId="4" priority="26" operator="notContains" text="#########">
      <formula>ISERROR(SEARCH("#########",J57))</formula>
    </cfRule>
  </conditionalFormatting>
  <conditionalFormatting sqref="J61:J62">
    <cfRule type="notContainsText" dxfId="3" priority="28" operator="notContains" text="#########">
      <formula>ISERROR(SEARCH("#########",J61))</formula>
    </cfRule>
  </conditionalFormatting>
  <conditionalFormatting sqref="J64:J65">
    <cfRule type="notContainsText" dxfId="2" priority="30" operator="notContains" text="#########">
      <formula>ISERROR(SEARCH("#########",J64))</formula>
    </cfRule>
  </conditionalFormatting>
  <conditionalFormatting sqref="K72:L72">
    <cfRule type="notContainsText" dxfId="1" priority="42" operator="notContains" text="#########">
      <formula>ISERROR(SEARCH("#########",K72))</formula>
    </cfRule>
  </conditionalFormatting>
  <conditionalFormatting sqref="K74:L75">
    <cfRule type="notContainsText" dxfId="0" priority="44" operator="notContains" text="#########">
      <formula>ISERROR(SEARCH("#########",K74))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62BCF-E27D-409C-9A53-C548E1C8F3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7D5A58-8C9E-468A-AE0E-DE29BC4DC58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3.xml><?xml version="1.0" encoding="utf-8"?>
<ds:datastoreItem xmlns:ds="http://schemas.openxmlformats.org/officeDocument/2006/customXml" ds:itemID="{2AF04366-197B-4566-BAFB-04FCEED26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Scott Henderson</cp:lastModifiedBy>
  <dcterms:created xsi:type="dcterms:W3CDTF">2025-01-14T16:31:49Z</dcterms:created>
  <dcterms:modified xsi:type="dcterms:W3CDTF">2025-03-20T18:57:02Z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