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Murray County/Murray Group 4 - JDs/CD 30/"/>
    </mc:Choice>
  </mc:AlternateContent>
  <xr:revisionPtr revIDLastSave="2" documentId="8_{17910C50-B478-4452-92ED-03B4FA5DE3BD}" xr6:coauthVersionLast="47" xr6:coauthVersionMax="47" xr10:uidLastSave="{45E6176B-32E6-43A0-8A8C-FD3C2694637D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_FilterDatabase" localSheetId="0" hidden="1">Sheet1!$A$2:$AU$121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4" i="1" l="1"/>
  <c r="AS5" i="1"/>
  <c r="AS6" i="1"/>
  <c r="AS7" i="1"/>
  <c r="AS8" i="1"/>
  <c r="AS9" i="1"/>
  <c r="AS10" i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1" i="1"/>
  <c r="AS42" i="1"/>
  <c r="AS43" i="1"/>
  <c r="AS44" i="1"/>
  <c r="AS45" i="1"/>
  <c r="AS46" i="1"/>
  <c r="AS47" i="1"/>
  <c r="AS48" i="1"/>
  <c r="AS49" i="1"/>
  <c r="AS50" i="1"/>
  <c r="AS51" i="1"/>
  <c r="AS52" i="1"/>
  <c r="AS53" i="1"/>
  <c r="AS54" i="1"/>
  <c r="AS55" i="1"/>
  <c r="AS56" i="1"/>
  <c r="AS57" i="1"/>
  <c r="AS58" i="1"/>
  <c r="AS59" i="1"/>
  <c r="AS60" i="1"/>
  <c r="AS61" i="1"/>
  <c r="AS62" i="1"/>
  <c r="AS63" i="1"/>
  <c r="AS64" i="1"/>
  <c r="AS65" i="1"/>
  <c r="AS66" i="1"/>
  <c r="AS67" i="1"/>
  <c r="AS68" i="1"/>
  <c r="AS69" i="1"/>
  <c r="AS70" i="1"/>
  <c r="AS71" i="1"/>
  <c r="AS72" i="1"/>
  <c r="AS73" i="1"/>
  <c r="AS74" i="1"/>
  <c r="AS75" i="1"/>
  <c r="AS76" i="1"/>
  <c r="AS77" i="1"/>
  <c r="AS78" i="1"/>
  <c r="AS79" i="1"/>
  <c r="AS80" i="1"/>
  <c r="AS81" i="1"/>
  <c r="AS82" i="1"/>
  <c r="AS83" i="1"/>
  <c r="AS84" i="1"/>
  <c r="AS85" i="1"/>
  <c r="AS86" i="1"/>
  <c r="AS87" i="1"/>
  <c r="AS88" i="1"/>
  <c r="AS89" i="1"/>
  <c r="AS90" i="1"/>
  <c r="AS91" i="1"/>
  <c r="AS92" i="1"/>
  <c r="AS93" i="1"/>
  <c r="AS94" i="1"/>
  <c r="AS95" i="1"/>
  <c r="AS96" i="1"/>
  <c r="AS97" i="1"/>
  <c r="AS98" i="1"/>
  <c r="AS99" i="1"/>
  <c r="AS100" i="1"/>
  <c r="AS101" i="1"/>
  <c r="AS102" i="1"/>
  <c r="AS103" i="1"/>
  <c r="AS104" i="1"/>
  <c r="AS105" i="1"/>
  <c r="AS106" i="1"/>
  <c r="AS107" i="1"/>
  <c r="AS108" i="1"/>
  <c r="AS109" i="1"/>
  <c r="AS110" i="1"/>
  <c r="AS111" i="1"/>
  <c r="AS112" i="1"/>
  <c r="AS113" i="1"/>
  <c r="AS114" i="1"/>
  <c r="AS115" i="1"/>
  <c r="AS116" i="1"/>
  <c r="AS117" i="1"/>
  <c r="AS118" i="1"/>
  <c r="AS119" i="1"/>
  <c r="AS120" i="1"/>
  <c r="AR121" i="1"/>
  <c r="AQ121" i="1"/>
  <c r="AO121" i="1"/>
  <c r="AM121" i="1"/>
  <c r="AK121" i="1"/>
  <c r="AJ121" i="1"/>
  <c r="AI121" i="1"/>
  <c r="AH121" i="1"/>
  <c r="AG121" i="1"/>
  <c r="AF121" i="1"/>
  <c r="AE121" i="1"/>
  <c r="AD121" i="1"/>
  <c r="AC121" i="1"/>
  <c r="AB121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AP120" i="1"/>
  <c r="AN120" i="1"/>
  <c r="AL120" i="1"/>
  <c r="L120" i="1"/>
  <c r="K120" i="1"/>
  <c r="AP119" i="1"/>
  <c r="AN119" i="1"/>
  <c r="AL119" i="1"/>
  <c r="L119" i="1"/>
  <c r="K119" i="1"/>
  <c r="AP118" i="1"/>
  <c r="AN118" i="1"/>
  <c r="AL118" i="1"/>
  <c r="L118" i="1"/>
  <c r="K118" i="1"/>
  <c r="AP116" i="1"/>
  <c r="AN116" i="1"/>
  <c r="AL116" i="1"/>
  <c r="L116" i="1"/>
  <c r="K116" i="1"/>
  <c r="AP115" i="1"/>
  <c r="AN115" i="1"/>
  <c r="AL115" i="1"/>
  <c r="L115" i="1"/>
  <c r="K115" i="1"/>
  <c r="AP113" i="1"/>
  <c r="AN113" i="1"/>
  <c r="AL113" i="1"/>
  <c r="L113" i="1"/>
  <c r="K113" i="1"/>
  <c r="AP111" i="1"/>
  <c r="AN111" i="1"/>
  <c r="AL111" i="1"/>
  <c r="L111" i="1"/>
  <c r="K111" i="1"/>
  <c r="AP109" i="1"/>
  <c r="AN109" i="1"/>
  <c r="AL109" i="1"/>
  <c r="L109" i="1"/>
  <c r="K109" i="1"/>
  <c r="AP108" i="1"/>
  <c r="AN108" i="1"/>
  <c r="AL108" i="1"/>
  <c r="L108" i="1"/>
  <c r="K108" i="1"/>
  <c r="AP107" i="1"/>
  <c r="AN107" i="1"/>
  <c r="AL107" i="1"/>
  <c r="L107" i="1"/>
  <c r="K107" i="1"/>
  <c r="AP106" i="1"/>
  <c r="AN106" i="1"/>
  <c r="AL106" i="1"/>
  <c r="L106" i="1"/>
  <c r="K106" i="1"/>
  <c r="AP105" i="1"/>
  <c r="AN105" i="1"/>
  <c r="AL105" i="1"/>
  <c r="L105" i="1"/>
  <c r="K105" i="1"/>
  <c r="AP104" i="1"/>
  <c r="AN104" i="1"/>
  <c r="AL104" i="1"/>
  <c r="L104" i="1"/>
  <c r="K104" i="1"/>
  <c r="AP103" i="1"/>
  <c r="AN103" i="1"/>
  <c r="AL103" i="1"/>
  <c r="L103" i="1"/>
  <c r="K103" i="1"/>
  <c r="AP102" i="1"/>
  <c r="AN102" i="1"/>
  <c r="AL102" i="1"/>
  <c r="L102" i="1"/>
  <c r="K102" i="1"/>
  <c r="AP101" i="1"/>
  <c r="AN101" i="1"/>
  <c r="AL101" i="1"/>
  <c r="L101" i="1"/>
  <c r="K101" i="1"/>
  <c r="AP100" i="1"/>
  <c r="AN100" i="1"/>
  <c r="AL100" i="1"/>
  <c r="L100" i="1"/>
  <c r="K100" i="1"/>
  <c r="AP99" i="1"/>
  <c r="AN99" i="1"/>
  <c r="AL99" i="1"/>
  <c r="L99" i="1"/>
  <c r="K99" i="1"/>
  <c r="AP98" i="1"/>
  <c r="AN98" i="1"/>
  <c r="AL98" i="1"/>
  <c r="L98" i="1"/>
  <c r="K98" i="1"/>
  <c r="AP97" i="1"/>
  <c r="AN97" i="1"/>
  <c r="AL97" i="1"/>
  <c r="L97" i="1"/>
  <c r="K97" i="1"/>
  <c r="AP96" i="1"/>
  <c r="AN96" i="1"/>
  <c r="AL96" i="1"/>
  <c r="L96" i="1"/>
  <c r="K96" i="1"/>
  <c r="AP95" i="1"/>
  <c r="AN95" i="1"/>
  <c r="AL95" i="1"/>
  <c r="L95" i="1"/>
  <c r="K95" i="1"/>
  <c r="AP94" i="1"/>
  <c r="AN94" i="1"/>
  <c r="AL94" i="1"/>
  <c r="L94" i="1"/>
  <c r="K94" i="1"/>
  <c r="AP93" i="1"/>
  <c r="AN93" i="1"/>
  <c r="AL93" i="1"/>
  <c r="L93" i="1"/>
  <c r="K93" i="1"/>
  <c r="AP92" i="1"/>
  <c r="AN92" i="1"/>
  <c r="AL92" i="1"/>
  <c r="L92" i="1"/>
  <c r="K92" i="1"/>
  <c r="AP91" i="1"/>
  <c r="AN91" i="1"/>
  <c r="AL91" i="1"/>
  <c r="L91" i="1"/>
  <c r="K91" i="1"/>
  <c r="AP90" i="1"/>
  <c r="AN90" i="1"/>
  <c r="AL90" i="1"/>
  <c r="L90" i="1"/>
  <c r="K90" i="1"/>
  <c r="AP89" i="1"/>
  <c r="AN89" i="1"/>
  <c r="AL89" i="1"/>
  <c r="L89" i="1"/>
  <c r="K89" i="1"/>
  <c r="AP88" i="1"/>
  <c r="AN88" i="1"/>
  <c r="AL88" i="1"/>
  <c r="L88" i="1"/>
  <c r="K88" i="1"/>
  <c r="AP87" i="1"/>
  <c r="AN87" i="1"/>
  <c r="AL87" i="1"/>
  <c r="L87" i="1"/>
  <c r="K87" i="1"/>
  <c r="AP86" i="1"/>
  <c r="AN86" i="1"/>
  <c r="AL86" i="1"/>
  <c r="L86" i="1"/>
  <c r="K86" i="1"/>
  <c r="AP85" i="1"/>
  <c r="AN85" i="1"/>
  <c r="AL85" i="1"/>
  <c r="L85" i="1"/>
  <c r="K85" i="1"/>
  <c r="AP84" i="1"/>
  <c r="AN84" i="1"/>
  <c r="AL84" i="1"/>
  <c r="L84" i="1"/>
  <c r="K84" i="1"/>
  <c r="AP83" i="1"/>
  <c r="AN83" i="1"/>
  <c r="AL83" i="1"/>
  <c r="L83" i="1"/>
  <c r="K83" i="1"/>
  <c r="AP82" i="1"/>
  <c r="AN82" i="1"/>
  <c r="AL82" i="1"/>
  <c r="L82" i="1"/>
  <c r="K82" i="1"/>
  <c r="AP81" i="1"/>
  <c r="AN81" i="1"/>
  <c r="AL81" i="1"/>
  <c r="L81" i="1"/>
  <c r="K81" i="1"/>
  <c r="AP80" i="1"/>
  <c r="AN80" i="1"/>
  <c r="AL80" i="1"/>
  <c r="L80" i="1"/>
  <c r="K80" i="1"/>
  <c r="AP79" i="1"/>
  <c r="AN79" i="1"/>
  <c r="AL79" i="1"/>
  <c r="L79" i="1"/>
  <c r="K79" i="1"/>
  <c r="AP78" i="1"/>
  <c r="AN78" i="1"/>
  <c r="AL78" i="1"/>
  <c r="L78" i="1"/>
  <c r="K78" i="1"/>
  <c r="AP77" i="1"/>
  <c r="AN77" i="1"/>
  <c r="AL77" i="1"/>
  <c r="L77" i="1"/>
  <c r="K77" i="1"/>
  <c r="AP76" i="1"/>
  <c r="AN76" i="1"/>
  <c r="AL76" i="1"/>
  <c r="L76" i="1"/>
  <c r="K76" i="1"/>
  <c r="AP75" i="1"/>
  <c r="AN75" i="1"/>
  <c r="AL75" i="1"/>
  <c r="L75" i="1"/>
  <c r="K75" i="1"/>
  <c r="AP74" i="1"/>
  <c r="AN74" i="1"/>
  <c r="AL74" i="1"/>
  <c r="L74" i="1"/>
  <c r="K74" i="1"/>
  <c r="AP73" i="1"/>
  <c r="AN73" i="1"/>
  <c r="AL73" i="1"/>
  <c r="L73" i="1"/>
  <c r="K73" i="1"/>
  <c r="AP72" i="1"/>
  <c r="AN72" i="1"/>
  <c r="AL72" i="1"/>
  <c r="L72" i="1"/>
  <c r="K72" i="1"/>
  <c r="AP71" i="1"/>
  <c r="AN71" i="1"/>
  <c r="AL71" i="1"/>
  <c r="L71" i="1"/>
  <c r="K71" i="1"/>
  <c r="AP70" i="1"/>
  <c r="AN70" i="1"/>
  <c r="AL70" i="1"/>
  <c r="L70" i="1"/>
  <c r="K70" i="1"/>
  <c r="AP69" i="1"/>
  <c r="AN69" i="1"/>
  <c r="AL69" i="1"/>
  <c r="L69" i="1"/>
  <c r="K69" i="1"/>
  <c r="AP68" i="1"/>
  <c r="AN68" i="1"/>
  <c r="AL68" i="1"/>
  <c r="L68" i="1"/>
  <c r="K68" i="1"/>
  <c r="AP67" i="1"/>
  <c r="AN67" i="1"/>
  <c r="AL67" i="1"/>
  <c r="L67" i="1"/>
  <c r="K67" i="1"/>
  <c r="AP66" i="1"/>
  <c r="AN66" i="1"/>
  <c r="AL66" i="1"/>
  <c r="L66" i="1"/>
  <c r="K66" i="1"/>
  <c r="AP65" i="1"/>
  <c r="AN65" i="1"/>
  <c r="AL65" i="1"/>
  <c r="L65" i="1"/>
  <c r="K65" i="1"/>
  <c r="AP64" i="1"/>
  <c r="AN64" i="1"/>
  <c r="AL64" i="1"/>
  <c r="L64" i="1"/>
  <c r="K64" i="1"/>
  <c r="AP63" i="1"/>
  <c r="AN63" i="1"/>
  <c r="AL63" i="1"/>
  <c r="L63" i="1"/>
  <c r="K63" i="1"/>
  <c r="AP62" i="1"/>
  <c r="AN62" i="1"/>
  <c r="AL62" i="1"/>
  <c r="L62" i="1"/>
  <c r="K62" i="1"/>
  <c r="AP61" i="1"/>
  <c r="AN61" i="1"/>
  <c r="AL61" i="1"/>
  <c r="L61" i="1"/>
  <c r="K61" i="1"/>
  <c r="AP60" i="1"/>
  <c r="AN60" i="1"/>
  <c r="AL60" i="1"/>
  <c r="L60" i="1"/>
  <c r="K60" i="1"/>
  <c r="AP59" i="1"/>
  <c r="AN59" i="1"/>
  <c r="AL59" i="1"/>
  <c r="L59" i="1"/>
  <c r="K59" i="1"/>
  <c r="AP58" i="1"/>
  <c r="AN58" i="1"/>
  <c r="AL58" i="1"/>
  <c r="L58" i="1"/>
  <c r="K58" i="1"/>
  <c r="AP57" i="1"/>
  <c r="AN57" i="1"/>
  <c r="AL57" i="1"/>
  <c r="L57" i="1"/>
  <c r="K57" i="1"/>
  <c r="AP56" i="1"/>
  <c r="AN56" i="1"/>
  <c r="AL56" i="1"/>
  <c r="L56" i="1"/>
  <c r="K56" i="1"/>
  <c r="AP55" i="1"/>
  <c r="AN55" i="1"/>
  <c r="AL55" i="1"/>
  <c r="L55" i="1"/>
  <c r="K55" i="1"/>
  <c r="AP54" i="1"/>
  <c r="AN54" i="1"/>
  <c r="AL54" i="1"/>
  <c r="L54" i="1"/>
  <c r="K54" i="1"/>
  <c r="AP53" i="1"/>
  <c r="AN53" i="1"/>
  <c r="AL53" i="1"/>
  <c r="L53" i="1"/>
  <c r="K53" i="1"/>
  <c r="AP52" i="1"/>
  <c r="AN52" i="1"/>
  <c r="AL52" i="1"/>
  <c r="L52" i="1"/>
  <c r="K52" i="1"/>
  <c r="AP51" i="1"/>
  <c r="AN51" i="1"/>
  <c r="AL51" i="1"/>
  <c r="L51" i="1"/>
  <c r="K51" i="1"/>
  <c r="AP50" i="1"/>
  <c r="AN50" i="1"/>
  <c r="AL50" i="1"/>
  <c r="L50" i="1"/>
  <c r="K50" i="1"/>
  <c r="AP49" i="1"/>
  <c r="AN49" i="1"/>
  <c r="AL49" i="1"/>
  <c r="L49" i="1"/>
  <c r="K49" i="1"/>
  <c r="AP48" i="1"/>
  <c r="AN48" i="1"/>
  <c r="AL48" i="1"/>
  <c r="L48" i="1"/>
  <c r="K48" i="1"/>
  <c r="AP47" i="1"/>
  <c r="AN47" i="1"/>
  <c r="AL47" i="1"/>
  <c r="L47" i="1"/>
  <c r="K47" i="1"/>
  <c r="AP46" i="1"/>
  <c r="AN46" i="1"/>
  <c r="AL46" i="1"/>
  <c r="L46" i="1"/>
  <c r="K46" i="1"/>
  <c r="AP45" i="1"/>
  <c r="AN45" i="1"/>
  <c r="AL45" i="1"/>
  <c r="L45" i="1"/>
  <c r="K45" i="1"/>
  <c r="AP44" i="1"/>
  <c r="AN44" i="1"/>
  <c r="AL44" i="1"/>
  <c r="L44" i="1"/>
  <c r="K44" i="1"/>
  <c r="AP43" i="1"/>
  <c r="AN43" i="1"/>
  <c r="AL43" i="1"/>
  <c r="L43" i="1"/>
  <c r="K43" i="1"/>
  <c r="AP42" i="1"/>
  <c r="AN42" i="1"/>
  <c r="AL42" i="1"/>
  <c r="L42" i="1"/>
  <c r="K42" i="1"/>
  <c r="AP41" i="1"/>
  <c r="AN41" i="1"/>
  <c r="AL41" i="1"/>
  <c r="L41" i="1"/>
  <c r="K41" i="1"/>
  <c r="AP40" i="1"/>
  <c r="AN40" i="1"/>
  <c r="AL40" i="1"/>
  <c r="L40" i="1"/>
  <c r="K40" i="1"/>
  <c r="AP39" i="1"/>
  <c r="AN39" i="1"/>
  <c r="AL39" i="1"/>
  <c r="L39" i="1"/>
  <c r="K39" i="1"/>
  <c r="AP38" i="1"/>
  <c r="AN38" i="1"/>
  <c r="AL38" i="1"/>
  <c r="L38" i="1"/>
  <c r="K38" i="1"/>
  <c r="AP37" i="1"/>
  <c r="AN37" i="1"/>
  <c r="AL37" i="1"/>
  <c r="L37" i="1"/>
  <c r="K37" i="1"/>
  <c r="AP36" i="1"/>
  <c r="AN36" i="1"/>
  <c r="AL36" i="1"/>
  <c r="L36" i="1"/>
  <c r="K36" i="1"/>
  <c r="AP35" i="1"/>
  <c r="AN35" i="1"/>
  <c r="AL35" i="1"/>
  <c r="L35" i="1"/>
  <c r="K35" i="1"/>
  <c r="AP34" i="1"/>
  <c r="AN34" i="1"/>
  <c r="AL34" i="1"/>
  <c r="L34" i="1"/>
  <c r="K34" i="1"/>
  <c r="AP33" i="1"/>
  <c r="AN33" i="1"/>
  <c r="AL33" i="1"/>
  <c r="L33" i="1"/>
  <c r="K33" i="1"/>
  <c r="AP32" i="1"/>
  <c r="AN32" i="1"/>
  <c r="AL32" i="1"/>
  <c r="L32" i="1"/>
  <c r="K32" i="1"/>
  <c r="AP31" i="1"/>
  <c r="AN31" i="1"/>
  <c r="AL31" i="1"/>
  <c r="L31" i="1"/>
  <c r="K31" i="1"/>
  <c r="AP30" i="1"/>
  <c r="AN30" i="1"/>
  <c r="AL30" i="1"/>
  <c r="L30" i="1"/>
  <c r="K30" i="1"/>
  <c r="AP29" i="1"/>
  <c r="AN29" i="1"/>
  <c r="AL29" i="1"/>
  <c r="L29" i="1"/>
  <c r="K29" i="1"/>
  <c r="AP28" i="1"/>
  <c r="AN28" i="1"/>
  <c r="AL28" i="1"/>
  <c r="L28" i="1"/>
  <c r="K28" i="1"/>
  <c r="AP27" i="1"/>
  <c r="AN27" i="1"/>
  <c r="AL27" i="1"/>
  <c r="L27" i="1"/>
  <c r="K27" i="1"/>
  <c r="AP26" i="1"/>
  <c r="AN26" i="1"/>
  <c r="AL26" i="1"/>
  <c r="L26" i="1"/>
  <c r="K26" i="1"/>
  <c r="AP25" i="1"/>
  <c r="AN25" i="1"/>
  <c r="AL25" i="1"/>
  <c r="L25" i="1"/>
  <c r="K25" i="1"/>
  <c r="AP24" i="1"/>
  <c r="AN24" i="1"/>
  <c r="AL24" i="1"/>
  <c r="L24" i="1"/>
  <c r="K24" i="1"/>
  <c r="AP23" i="1"/>
  <c r="AN23" i="1"/>
  <c r="AL23" i="1"/>
  <c r="L23" i="1"/>
  <c r="K23" i="1"/>
  <c r="AP22" i="1"/>
  <c r="AN22" i="1"/>
  <c r="AL22" i="1"/>
  <c r="L22" i="1"/>
  <c r="K22" i="1"/>
  <c r="AP21" i="1"/>
  <c r="AN21" i="1"/>
  <c r="AL21" i="1"/>
  <c r="L21" i="1"/>
  <c r="K21" i="1"/>
  <c r="AP20" i="1"/>
  <c r="AN20" i="1"/>
  <c r="AL20" i="1"/>
  <c r="L20" i="1"/>
  <c r="K20" i="1"/>
  <c r="AP19" i="1"/>
  <c r="AN19" i="1"/>
  <c r="AL19" i="1"/>
  <c r="L19" i="1"/>
  <c r="K19" i="1"/>
  <c r="AP18" i="1"/>
  <c r="AN18" i="1"/>
  <c r="AL18" i="1"/>
  <c r="L18" i="1"/>
  <c r="K18" i="1"/>
  <c r="AP17" i="1"/>
  <c r="AN17" i="1"/>
  <c r="AL17" i="1"/>
  <c r="L17" i="1"/>
  <c r="K17" i="1"/>
  <c r="AP16" i="1"/>
  <c r="AN16" i="1"/>
  <c r="AL16" i="1"/>
  <c r="L16" i="1"/>
  <c r="K16" i="1"/>
  <c r="AP15" i="1"/>
  <c r="AN15" i="1"/>
  <c r="AL15" i="1"/>
  <c r="L15" i="1"/>
  <c r="K15" i="1"/>
  <c r="AP14" i="1"/>
  <c r="AN14" i="1"/>
  <c r="AL14" i="1"/>
  <c r="L14" i="1"/>
  <c r="K14" i="1"/>
  <c r="AP13" i="1"/>
  <c r="AN13" i="1"/>
  <c r="AL13" i="1"/>
  <c r="L13" i="1"/>
  <c r="K13" i="1"/>
  <c r="AP12" i="1"/>
  <c r="AN12" i="1"/>
  <c r="AL12" i="1"/>
  <c r="L12" i="1"/>
  <c r="K12" i="1"/>
  <c r="AP11" i="1"/>
  <c r="AN11" i="1"/>
  <c r="AL11" i="1"/>
  <c r="L11" i="1"/>
  <c r="K11" i="1"/>
  <c r="AP10" i="1"/>
  <c r="AN10" i="1"/>
  <c r="AL10" i="1"/>
  <c r="L10" i="1"/>
  <c r="K10" i="1"/>
  <c r="AP9" i="1"/>
  <c r="AN9" i="1"/>
  <c r="AL9" i="1"/>
  <c r="L9" i="1"/>
  <c r="K9" i="1"/>
  <c r="AP8" i="1"/>
  <c r="AN8" i="1"/>
  <c r="AL8" i="1"/>
  <c r="L8" i="1"/>
  <c r="K8" i="1"/>
  <c r="AP7" i="1"/>
  <c r="AN7" i="1"/>
  <c r="AL7" i="1"/>
  <c r="L7" i="1"/>
  <c r="K7" i="1"/>
  <c r="AP6" i="1"/>
  <c r="AN6" i="1"/>
  <c r="AL6" i="1"/>
  <c r="L6" i="1"/>
  <c r="K6" i="1"/>
  <c r="AP5" i="1"/>
  <c r="AN5" i="1"/>
  <c r="AL5" i="1"/>
  <c r="L5" i="1"/>
  <c r="K5" i="1"/>
  <c r="AP4" i="1"/>
  <c r="AN4" i="1"/>
  <c r="AL4" i="1"/>
  <c r="L4" i="1"/>
  <c r="K4" i="1"/>
  <c r="AS3" i="1"/>
  <c r="AP3" i="1"/>
  <c r="AN3" i="1"/>
  <c r="AL3" i="1"/>
  <c r="L3" i="1"/>
  <c r="K3" i="1"/>
  <c r="AN121" i="1" l="1"/>
  <c r="AL121" i="1"/>
  <c r="AP121" i="1"/>
  <c r="K121" i="1"/>
  <c r="L121" i="1"/>
  <c r="AS121" i="1"/>
  <c r="AT38" i="1" s="1"/>
  <c r="AU38" i="1" s="1"/>
  <c r="AT70" i="1" l="1"/>
  <c r="AU70" i="1" s="1"/>
  <c r="AT108" i="1"/>
  <c r="AU108" i="1" s="1"/>
  <c r="AT4" i="1"/>
  <c r="AU4" i="1" s="1"/>
  <c r="AT76" i="1"/>
  <c r="AU76" i="1" s="1"/>
  <c r="AT44" i="1"/>
  <c r="AU44" i="1" s="1"/>
  <c r="AT22" i="1"/>
  <c r="AU22" i="1" s="1"/>
  <c r="AT94" i="1"/>
  <c r="AU94" i="1" s="1"/>
  <c r="AT36" i="1"/>
  <c r="AU36" i="1" s="1"/>
  <c r="AT74" i="1"/>
  <c r="AU74" i="1" s="1"/>
  <c r="AT34" i="1"/>
  <c r="AU34" i="1" s="1"/>
  <c r="AT106" i="1"/>
  <c r="AU106" i="1" s="1"/>
  <c r="AT60" i="1"/>
  <c r="AU60" i="1" s="1"/>
  <c r="AT120" i="1"/>
  <c r="AU120" i="1" s="1"/>
  <c r="AT40" i="1"/>
  <c r="AU40" i="1" s="1"/>
  <c r="AT112" i="1"/>
  <c r="AU112" i="1" s="1"/>
  <c r="AT72" i="1"/>
  <c r="AU72" i="1" s="1"/>
  <c r="AT26" i="1"/>
  <c r="AU26" i="1" s="1"/>
  <c r="AT98" i="1"/>
  <c r="AU98" i="1" s="1"/>
  <c r="AT24" i="1"/>
  <c r="AU24" i="1" s="1"/>
  <c r="AT58" i="1"/>
  <c r="AU58" i="1" s="1"/>
  <c r="AT62" i="1"/>
  <c r="AU62" i="1" s="1"/>
  <c r="AT96" i="1"/>
  <c r="AU96" i="1" s="1"/>
  <c r="AT92" i="1"/>
  <c r="AU92" i="1" s="1"/>
  <c r="AT6" i="1"/>
  <c r="AU6" i="1" s="1"/>
  <c r="AT42" i="1"/>
  <c r="AU42" i="1" s="1"/>
  <c r="AT78" i="1"/>
  <c r="AU78" i="1" s="1"/>
  <c r="AT114" i="1"/>
  <c r="AU114" i="1" s="1"/>
  <c r="AT86" i="1"/>
  <c r="AU86" i="1" s="1"/>
  <c r="AT3" i="1"/>
  <c r="AT89" i="1"/>
  <c r="AU89" i="1" s="1"/>
  <c r="AT7" i="1"/>
  <c r="AU7" i="1" s="1"/>
  <c r="AT11" i="1"/>
  <c r="AU11" i="1" s="1"/>
  <c r="AT13" i="1"/>
  <c r="AU13" i="1" s="1"/>
  <c r="AT15" i="1"/>
  <c r="AU15" i="1" s="1"/>
  <c r="AT17" i="1"/>
  <c r="AU17" i="1" s="1"/>
  <c r="AT19" i="1"/>
  <c r="AU19" i="1" s="1"/>
  <c r="AT21" i="1"/>
  <c r="AU21" i="1" s="1"/>
  <c r="AT25" i="1"/>
  <c r="AU25" i="1" s="1"/>
  <c r="AT27" i="1"/>
  <c r="AU27" i="1" s="1"/>
  <c r="AT29" i="1"/>
  <c r="AU29" i="1" s="1"/>
  <c r="AT31" i="1"/>
  <c r="AU31" i="1" s="1"/>
  <c r="AT35" i="1"/>
  <c r="AU35" i="1" s="1"/>
  <c r="AT37" i="1"/>
  <c r="AU37" i="1" s="1"/>
  <c r="AT41" i="1"/>
  <c r="AU41" i="1" s="1"/>
  <c r="AT45" i="1"/>
  <c r="AU45" i="1" s="1"/>
  <c r="AT49" i="1"/>
  <c r="AU49" i="1" s="1"/>
  <c r="AT55" i="1"/>
  <c r="AU55" i="1" s="1"/>
  <c r="AT59" i="1"/>
  <c r="AU59" i="1" s="1"/>
  <c r="AT63" i="1"/>
  <c r="AU63" i="1" s="1"/>
  <c r="AT67" i="1"/>
  <c r="AU67" i="1" s="1"/>
  <c r="AT73" i="1"/>
  <c r="AU73" i="1" s="1"/>
  <c r="AT79" i="1"/>
  <c r="AU79" i="1" s="1"/>
  <c r="AT87" i="1"/>
  <c r="AU87" i="1" s="1"/>
  <c r="AT97" i="1"/>
  <c r="AU97" i="1" s="1"/>
  <c r="AT103" i="1"/>
  <c r="AU103" i="1" s="1"/>
  <c r="AT113" i="1"/>
  <c r="AU113" i="1" s="1"/>
  <c r="AT5" i="1"/>
  <c r="AU5" i="1" s="1"/>
  <c r="AT23" i="1"/>
  <c r="AU23" i="1" s="1"/>
  <c r="AT33" i="1"/>
  <c r="AU33" i="1" s="1"/>
  <c r="AT39" i="1"/>
  <c r="AU39" i="1" s="1"/>
  <c r="AT47" i="1"/>
  <c r="AU47" i="1" s="1"/>
  <c r="AT53" i="1"/>
  <c r="AU53" i="1" s="1"/>
  <c r="AT57" i="1"/>
  <c r="AU57" i="1" s="1"/>
  <c r="AT61" i="1"/>
  <c r="AU61" i="1" s="1"/>
  <c r="AT65" i="1"/>
  <c r="AU65" i="1" s="1"/>
  <c r="AT71" i="1"/>
  <c r="AU71" i="1" s="1"/>
  <c r="AT77" i="1"/>
  <c r="AU77" i="1" s="1"/>
  <c r="AT83" i="1"/>
  <c r="AU83" i="1" s="1"/>
  <c r="AT93" i="1"/>
  <c r="AU93" i="1" s="1"/>
  <c r="AT99" i="1"/>
  <c r="AU99" i="1" s="1"/>
  <c r="AT107" i="1"/>
  <c r="AU107" i="1" s="1"/>
  <c r="AT115" i="1"/>
  <c r="AU115" i="1" s="1"/>
  <c r="AT9" i="1"/>
  <c r="AU9" i="1" s="1"/>
  <c r="AT51" i="1"/>
  <c r="AU51" i="1" s="1"/>
  <c r="AT69" i="1"/>
  <c r="AU69" i="1" s="1"/>
  <c r="AT75" i="1"/>
  <c r="AU75" i="1" s="1"/>
  <c r="AT81" i="1"/>
  <c r="AU81" i="1" s="1"/>
  <c r="AT85" i="1"/>
  <c r="AU85" i="1" s="1"/>
  <c r="AT95" i="1"/>
  <c r="AU95" i="1" s="1"/>
  <c r="AT101" i="1"/>
  <c r="AU101" i="1" s="1"/>
  <c r="AT109" i="1"/>
  <c r="AU109" i="1" s="1"/>
  <c r="AT119" i="1"/>
  <c r="AU119" i="1" s="1"/>
  <c r="AT43" i="1"/>
  <c r="AU43" i="1" s="1"/>
  <c r="AT91" i="1"/>
  <c r="AU91" i="1" s="1"/>
  <c r="AT105" i="1"/>
  <c r="AU105" i="1" s="1"/>
  <c r="AT111" i="1"/>
  <c r="AU111" i="1" s="1"/>
  <c r="AT117" i="1"/>
  <c r="AU117" i="1" s="1"/>
  <c r="AT10" i="1"/>
  <c r="AU10" i="1" s="1"/>
  <c r="AT46" i="1"/>
  <c r="AU46" i="1" s="1"/>
  <c r="AT82" i="1"/>
  <c r="AU82" i="1" s="1"/>
  <c r="AT118" i="1"/>
  <c r="AU118" i="1" s="1"/>
  <c r="AT12" i="1"/>
  <c r="AU12" i="1" s="1"/>
  <c r="AT48" i="1"/>
  <c r="AU48" i="1" s="1"/>
  <c r="AT84" i="1"/>
  <c r="AU84" i="1" s="1"/>
  <c r="AT8" i="1"/>
  <c r="AU8" i="1" s="1"/>
  <c r="AT104" i="1"/>
  <c r="AU104" i="1" s="1"/>
  <c r="AT50" i="1"/>
  <c r="AU50" i="1" s="1"/>
  <c r="AT16" i="1"/>
  <c r="AU16" i="1" s="1"/>
  <c r="AT52" i="1"/>
  <c r="AU52" i="1" s="1"/>
  <c r="AT88" i="1"/>
  <c r="AU88" i="1" s="1"/>
  <c r="AT20" i="1"/>
  <c r="AU20" i="1" s="1"/>
  <c r="AT18" i="1"/>
  <c r="AU18" i="1" s="1"/>
  <c r="AT54" i="1"/>
  <c r="AU54" i="1" s="1"/>
  <c r="AT90" i="1"/>
  <c r="AU90" i="1" s="1"/>
  <c r="AT32" i="1"/>
  <c r="AU32" i="1" s="1"/>
  <c r="AT116" i="1"/>
  <c r="AU116" i="1" s="1"/>
  <c r="AT68" i="1"/>
  <c r="AU68" i="1" s="1"/>
  <c r="AT28" i="1"/>
  <c r="AU28" i="1" s="1"/>
  <c r="AT64" i="1"/>
  <c r="AU64" i="1" s="1"/>
  <c r="AT100" i="1"/>
  <c r="AU100" i="1" s="1"/>
  <c r="AT80" i="1"/>
  <c r="AU80" i="1" s="1"/>
  <c r="AT30" i="1"/>
  <c r="AU30" i="1" s="1"/>
  <c r="AT66" i="1"/>
  <c r="AU66" i="1" s="1"/>
  <c r="AT102" i="1"/>
  <c r="AU102" i="1" s="1"/>
  <c r="AT56" i="1"/>
  <c r="AU56" i="1" s="1"/>
  <c r="AT14" i="1"/>
  <c r="AU14" i="1" s="1"/>
  <c r="AT110" i="1"/>
  <c r="AU110" i="1" s="1"/>
  <c r="C124" i="1"/>
  <c r="AU3" i="1"/>
  <c r="AT121" i="1" l="1"/>
  <c r="AU121" i="1"/>
</calcChain>
</file>

<file path=xl/sharedStrings.xml><?xml version="1.0" encoding="utf-8"?>
<sst xmlns="http://schemas.openxmlformats.org/spreadsheetml/2006/main" count="930" uniqueCount="185">
  <si>
    <t>$100,000.00</t>
  </si>
  <si>
    <t>PIN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</si>
  <si>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</si>
  <si>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</si>
  <si>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</si>
  <si>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</si>
  <si>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</si>
  <si>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</si>
  <si>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</si>
  <si>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</si>
  <si>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</si>
  <si>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</si>
  <si>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</si>
  <si>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</si>
  <si>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</si>
  <si>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</si>
  <si>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</si>
  <si>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</si>
  <si>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</si>
  <si>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</si>
  <si>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</si>
  <si>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</si>
  <si>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</si>
  <si>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</si>
  <si>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</si>
  <si>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</si>
  <si>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</si>
  <si>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</si>
  <si>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</si>
  <si>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</si>
  <si>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</si>
  <si>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</si>
  <si>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</si>
  <si>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</si>
  <si>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</si>
  <si>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</si>
  <si>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</si>
  <si>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</si>
  <si>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</si>
  <si>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</si>
  <si>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</si>
  <si>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</si>
  <si>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</si>
  <si>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</si>
  <si>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</si>
  <si>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</si>
  <si>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</si>
  <si>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01-025-0020</t>
  </si>
  <si>
    <t>JOHNSON/JAMES C JR/ET AL (7)</t>
  </si>
  <si>
    <t>500 LAFAYETTE RD</t>
  </si>
  <si>
    <t>SAINT PAUL MN 55155-4002</t>
  </si>
  <si>
    <t>SWNE</t>
  </si>
  <si>
    <t>25</t>
  </si>
  <si>
    <t>105</t>
  </si>
  <si>
    <t>39</t>
  </si>
  <si>
    <t>01-025-0030</t>
  </si>
  <si>
    <t>US FISH &amp; WILDLIFE SERVICE</t>
  </si>
  <si>
    <t>5600 AMERICAN BLVD WEST SUITE 990</t>
  </si>
  <si>
    <t>NO CITY STATE ZIP</t>
  </si>
  <si>
    <t>SWNW</t>
  </si>
  <si>
    <t>01-025-0040</t>
  </si>
  <si>
    <t>ELLENS/DALE &amp; SHARON/TRUST ET AL (2)</t>
  </si>
  <si>
    <t>46461 230TH ST</t>
  </si>
  <si>
    <t>WENTWORTH SD 57075</t>
  </si>
  <si>
    <t>NWSE</t>
  </si>
  <si>
    <t>SWSE</t>
  </si>
  <si>
    <t>NESW</t>
  </si>
  <si>
    <t>SESW</t>
  </si>
  <si>
    <t>01-025-0050</t>
  </si>
  <si>
    <t>SWSW</t>
  </si>
  <si>
    <t>NWSW</t>
  </si>
  <si>
    <t>01-026-0010</t>
  </si>
  <si>
    <t>SALENTINY/STEVEN &amp; MARGARET</t>
  </si>
  <si>
    <t>2909 STATE HIGHWAY 62</t>
  </si>
  <si>
    <t>DUNDEE MN 56131-1205</t>
  </si>
  <si>
    <t>SENW</t>
  </si>
  <si>
    <t>26</t>
  </si>
  <si>
    <t>SENE</t>
  </si>
  <si>
    <t>01-026-0011</t>
  </si>
  <si>
    <t>SALENTINY/JOHN &amp; CORTNEY</t>
  </si>
  <si>
    <t>159 290TH AVE</t>
  </si>
  <si>
    <t>DUNDEE MN 56131</t>
  </si>
  <si>
    <t>01-026-0020</t>
  </si>
  <si>
    <t>APPEL/TERRY F</t>
  </si>
  <si>
    <t>2817 21ST ST</t>
  </si>
  <si>
    <t>FULDA MN 56131-4417</t>
  </si>
  <si>
    <t>01-026-0030</t>
  </si>
  <si>
    <t>01-026-0040</t>
  </si>
  <si>
    <t>NESE</t>
  </si>
  <si>
    <t>SESE</t>
  </si>
  <si>
    <t>01-026-0050</t>
  </si>
  <si>
    <t>49663 CO RD 17</t>
  </si>
  <si>
    <t>WINDOM MN 56101-3026</t>
  </si>
  <si>
    <t>01-027-0010</t>
  </si>
  <si>
    <t>GROTTE/JASON &amp; BROOKLYN</t>
  </si>
  <si>
    <t>11495 ULRICH AVE</t>
  </si>
  <si>
    <t>27</t>
  </si>
  <si>
    <t>01-027-0011</t>
  </si>
  <si>
    <t>WILLIAMS/RODNEY L &amp; VONDA P</t>
  </si>
  <si>
    <t>304 MILL AVE S</t>
  </si>
  <si>
    <t>FULDA MN 56131-9696</t>
  </si>
  <si>
    <t>01-027-0060</t>
  </si>
  <si>
    <t>01-034-0010</t>
  </si>
  <si>
    <t>LORANG/MARK/ET AL</t>
  </si>
  <si>
    <t>16644 160TH AVE</t>
  </si>
  <si>
    <t>LISMORE MN 56155</t>
  </si>
  <si>
    <t>34</t>
  </si>
  <si>
    <t>01-034-0020</t>
  </si>
  <si>
    <t>NENE</t>
  </si>
  <si>
    <t>01-034-0050</t>
  </si>
  <si>
    <t>STENKE/JOHN &amp; CONNIE</t>
  </si>
  <si>
    <t>2818 1ST ST</t>
  </si>
  <si>
    <t>DUNDEE MN 56131-4467</t>
  </si>
  <si>
    <t>01-034-0060</t>
  </si>
  <si>
    <t>LORANG/MARK/&amp; KENT LORANG</t>
  </si>
  <si>
    <t>01-034-0080</t>
  </si>
  <si>
    <t>01-034-0090</t>
  </si>
  <si>
    <t>NWNE</t>
  </si>
  <si>
    <t>01-034-0091</t>
  </si>
  <si>
    <t>HEMMEN/TODD W</t>
  </si>
  <si>
    <t>2795 ST HWY 62</t>
  </si>
  <si>
    <t>DUNDEE MN 56131-4460</t>
  </si>
  <si>
    <t>01-034-0100</t>
  </si>
  <si>
    <t>01-034-0110</t>
  </si>
  <si>
    <t>01-035-0011</t>
  </si>
  <si>
    <t>WILLIAMS/TYSON &amp; ABBY</t>
  </si>
  <si>
    <t>2871 ST HWY 62</t>
  </si>
  <si>
    <t>35</t>
  </si>
  <si>
    <t>01-035-0012</t>
  </si>
  <si>
    <t>JACKIE'S FARMS LLC</t>
  </si>
  <si>
    <t>5005 S BUR OAK PLACE</t>
  </si>
  <si>
    <t>SIOUX FALLS SD 57108</t>
  </si>
  <si>
    <t>NWNW</t>
  </si>
  <si>
    <t>NENW</t>
  </si>
  <si>
    <t>01-035-0020</t>
  </si>
  <si>
    <t>PAPLOW/RONALD/TRUST ET AL (5)</t>
  </si>
  <si>
    <t>38113 CO RD 7</t>
  </si>
  <si>
    <t>DUNDEE MN 56131-9027</t>
  </si>
  <si>
    <t>01-035-0030</t>
  </si>
  <si>
    <t>STENKE/JOHN</t>
  </si>
  <si>
    <t>01-035-0040</t>
  </si>
  <si>
    <t>01-035-0050</t>
  </si>
  <si>
    <t>01-035-0060</t>
  </si>
  <si>
    <t>01-035-0070</t>
  </si>
  <si>
    <t>01-035-0080</t>
  </si>
  <si>
    <t>01-035-0081</t>
  </si>
  <si>
    <t>01-036-0011</t>
  </si>
  <si>
    <t>653 5TH ST</t>
  </si>
  <si>
    <t>WESTBROOK MN 56183</t>
  </si>
  <si>
    <t>36</t>
  </si>
  <si>
    <t>01-036-0022</t>
  </si>
  <si>
    <t>2909 ST HWY 62</t>
  </si>
  <si>
    <t>01-036-0050</t>
  </si>
  <si>
    <t>01-036-0060</t>
  </si>
  <si>
    <t>01-036-0070</t>
  </si>
  <si>
    <t>05-0008-000</t>
  </si>
  <si>
    <t>MATHIAS/GREGORY P &amp; GEORGIA A</t>
  </si>
  <si>
    <t>1901 N GLASSCOCK RD</t>
  </si>
  <si>
    <t>MISSION TX 78572</t>
  </si>
  <si>
    <t>2</t>
  </si>
  <si>
    <t>104</t>
  </si>
  <si>
    <t>05-0013-000</t>
  </si>
  <si>
    <t>DIRKSEN/ROY R &amp; MARY LOU</t>
  </si>
  <si>
    <t>1428 N HIGH STREET</t>
  </si>
  <si>
    <t>LAKE CITY MN 55041-1105</t>
  </si>
  <si>
    <t>3</t>
  </si>
  <si>
    <t>STATE HWY 62</t>
  </si>
  <si>
    <t>CSAH 44</t>
  </si>
  <si>
    <t>1ST ST</t>
  </si>
  <si>
    <t>280TH AVE</t>
  </si>
  <si>
    <t>290TH AVE</t>
  </si>
  <si>
    <t>TOTAL WATERSHED ACRES:</t>
  </si>
  <si>
    <t>ULRICH AVE</t>
  </si>
  <si>
    <t>MN STATE HWYS</t>
  </si>
  <si>
    <t>MURRAY CTY RDS</t>
  </si>
  <si>
    <t>GRAHAM LAKES TWP RDS</t>
  </si>
  <si>
    <t>BELFAST TWP RDS</t>
  </si>
  <si>
    <t>3051 20TH STREET</t>
  </si>
  <si>
    <t>SLAYTON MN 56172</t>
  </si>
  <si>
    <t>C/O DAVID BOS 12767 TOWN AVE</t>
  </si>
  <si>
    <t>C/O KELSEY BARTOSH 14 270TH AVE</t>
  </si>
  <si>
    <t>MN DOT C/O HYDRAULIC DEPT 2505 TRANSPORTATION RD</t>
  </si>
  <si>
    <t>WILLMAR MN 56201</t>
  </si>
  <si>
    <t>NAME</t>
  </si>
  <si>
    <t>PEDERSON/LINDA C/ET 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</si>
</sst>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"/>
    <numFmt numFmtId="165" formatCode="#,##0.0000"/>
    <numFmt numFmtId="166" formatCode="#,##0.000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66" fontId="1" fillId="0" borderId="0" xfId="0" applyNumberFormat="1" applyFont="1" applyAlignment="1">
      <alignment horizontal="center"/>
    </xf>
  </cellXfs>
  <cellStyles count="1">
    <cellStyle name="Normal" xfId="0" builtinId="0"/>
  </cellStyles>
  <dxfs count="14"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4"/>
  <sheetViews>
    <sheetView tabSelected="1" workbookViewId="0">
      <pane xSplit="1" ySplit="2" topLeftCell="AH96" activePane="bottomRight" state="frozen"/>
      <selection pane="topRight" activeCell="B1" sqref="B1"/>
      <selection pane="bottomLeft" activeCell="A3" sqref="A3"/>
      <selection pane="bottomRight" activeCell="AU111" sqref="AU111"/>
    </sheetView>
  </sheetViews>
  <sheetFormatPr defaultRowHeight="15" x14ac:dyDescent="0.25"/>
  <cols>
    <col min="1" max="1" width="14.7109375" style="1" customWidth="1"/>
    <col min="2" max="2" width="35.7109375" style="1" customWidth="1"/>
    <col min="3" max="3" width="30.7109375" style="1" customWidth="1"/>
    <col min="4" max="4" width="25.7109375" style="1" customWidth="1"/>
    <col min="5" max="5" width="20.7109375" style="1" customWidth="1"/>
    <col min="6" max="8" width="9.7109375" style="1" customWidth="1"/>
    <col min="9" max="12" width="17.7109375" style="2" customWidth="1"/>
    <col min="13" max="13" width="20.7109375" style="3" customWidth="1"/>
    <col min="14" max="14" width="13.7109375" style="4" customWidth="1"/>
    <col min="15" max="15" width="13.7109375" style="5" customWidth="1"/>
    <col min="16" max="16" width="13.7109375" style="6" customWidth="1"/>
    <col min="17" max="17" width="13.7109375" style="5" customWidth="1"/>
    <col min="18" max="18" width="13.7109375" style="7" customWidth="1"/>
    <col min="19" max="19" width="13.7109375" style="5" customWidth="1"/>
    <col min="20" max="20" width="13.7109375" style="8" customWidth="1"/>
    <col min="21" max="21" width="13.7109375" style="5" customWidth="1"/>
    <col min="22" max="22" width="17.7109375" style="2" customWidth="1"/>
    <col min="23" max="23" width="17.7109375" style="5" customWidth="1"/>
    <col min="24" max="24" width="17.7109375" style="2" customWidth="1"/>
    <col min="25" max="25" width="17.7109375" style="5" customWidth="1"/>
    <col min="26" max="26" width="17.7109375" style="9" customWidth="1"/>
    <col min="27" max="27" width="17.7109375" style="5" customWidth="1"/>
    <col min="28" max="28" width="17.7109375" style="10" customWidth="1"/>
    <col min="29" max="29" width="17.7109375" style="5" customWidth="1"/>
    <col min="30" max="31" width="17.7109375" style="2" customWidth="1"/>
    <col min="32" max="32" width="17.7109375" style="5" customWidth="1"/>
    <col min="33" max="33" width="17.7109375" style="9" customWidth="1"/>
    <col min="34" max="34" width="17.7109375" style="5" customWidth="1"/>
    <col min="35" max="35" width="19.7109375" style="2" customWidth="1"/>
    <col min="36" max="36" width="19.7109375" style="5" customWidth="1"/>
    <col min="37" max="37" width="17.7109375" style="3" customWidth="1"/>
    <col min="38" max="38" width="17.7109375" style="5" customWidth="1"/>
    <col min="39" max="39" width="17.7109375" style="3" customWidth="1"/>
    <col min="40" max="40" width="17.7109375" style="5" customWidth="1"/>
    <col min="41" max="41" width="17.7109375" style="2" customWidth="1"/>
    <col min="42" max="42" width="17.7109375" style="5" customWidth="1"/>
    <col min="43" max="44" width="17.7109375" style="2" customWidth="1"/>
    <col min="45" max="45" width="17.7109375" style="5" customWidth="1"/>
    <col min="46" max="46" width="17.7109375" style="11" customWidth="1"/>
    <col min="47" max="47" width="17.7109375" style="5" customWidth="1"/>
  </cols>
  <sheetData>
    <row r="1" spans="1:47" x14ac:dyDescent="0.25">
      <c r="AL1" s="5">
        <v>0</v>
      </c>
      <c r="AN1" s="5">
        <v>9247</v>
      </c>
      <c r="AP1" s="5">
        <v>1</v>
      </c>
      <c r="AU1" s="5" t="s">
        <v>0</v>
      </c>
    </row>
    <row r="2" spans="1:47" ht="67.900000000000006" customHeight="1" x14ac:dyDescent="0.25">
      <c r="A2" s="12" t="s">
        <v>1</v>
      </c>
      <c r="B2" s="12" t="s">
        <v>183</v>
      </c>
      <c r="C2" s="12" t="s">
        <v>2</v>
      </c>
      <c r="D2" s="12" t="s">
        <v>3</v>
      </c>
      <c r="E2" s="12" t="s">
        <v>4</v>
      </c>
      <c r="F2" s="12" t="s">
        <v>5</v>
      </c>
      <c r="G2" s="12" t="s">
        <v>6</v>
      </c>
      <c r="H2" s="12" t="s">
        <v>7</v>
      </c>
      <c r="I2" s="12" t="s">
        <v>8</v>
      </c>
      <c r="J2" s="12" t="s">
        <v>9</v>
      </c>
      <c r="K2" s="12" t="s">
        <v>10</v>
      </c>
      <c r="L2" s="12" t="s">
        <v>11</v>
      </c>
      <c r="M2" s="13" t="s">
        <v>12</v>
      </c>
      <c r="N2" s="14" t="s">
        <v>13</v>
      </c>
      <c r="O2" s="12" t="s">
        <v>14</v>
      </c>
      <c r="P2" s="15" t="s">
        <v>15</v>
      </c>
      <c r="Q2" s="12" t="s">
        <v>16</v>
      </c>
      <c r="R2" s="16" t="s">
        <v>17</v>
      </c>
      <c r="S2" s="12" t="s">
        <v>18</v>
      </c>
      <c r="T2" s="17" t="s">
        <v>19</v>
      </c>
      <c r="U2" s="12" t="s">
        <v>20</v>
      </c>
      <c r="V2" s="12" t="s">
        <v>21</v>
      </c>
      <c r="W2" s="12" t="s">
        <v>22</v>
      </c>
      <c r="X2" s="12" t="s">
        <v>23</v>
      </c>
      <c r="Y2" s="12" t="s">
        <v>24</v>
      </c>
      <c r="Z2" s="18" t="s">
        <v>25</v>
      </c>
      <c r="AA2" s="12" t="s">
        <v>26</v>
      </c>
      <c r="AB2" s="19" t="s">
        <v>27</v>
      </c>
      <c r="AC2" s="12" t="s">
        <v>28</v>
      </c>
      <c r="AD2" s="12" t="s">
        <v>29</v>
      </c>
      <c r="AE2" s="12" t="s">
        <v>30</v>
      </c>
      <c r="AF2" s="12" t="s">
        <v>31</v>
      </c>
      <c r="AG2" s="18" t="s">
        <v>32</v>
      </c>
      <c r="AH2" s="12" t="s">
        <v>33</v>
      </c>
      <c r="AI2" s="12" t="s">
        <v>34</v>
      </c>
      <c r="AJ2" s="12" t="s">
        <v>35</v>
      </c>
      <c r="AK2" s="13" t="s">
        <v>36</v>
      </c>
      <c r="AL2" s="12" t="s">
        <v>37</v>
      </c>
      <c r="AM2" s="13" t="s">
        <v>38</v>
      </c>
      <c r="AN2" s="12" t="s">
        <v>39</v>
      </c>
      <c r="AO2" s="12" t="s">
        <v>40</v>
      </c>
      <c r="AP2" s="12" t="s">
        <v>41</v>
      </c>
      <c r="AQ2" s="12" t="s">
        <v>42</v>
      </c>
      <c r="AR2" s="12" t="s">
        <v>43</v>
      </c>
      <c r="AS2" s="12" t="s">
        <v>44</v>
      </c>
      <c r="AT2" s="12" t="s">
        <v>45</v>
      </c>
      <c r="AU2" s="12" t="s">
        <v>46</v>
      </c>
    </row>
    <row r="3" spans="1:47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  <c r="H3" s="1" t="s">
        <v>54</v>
      </c>
      <c r="I3" s="2">
        <v>80</v>
      </c>
      <c r="J3" s="2">
        <v>40.479999999999997</v>
      </c>
      <c r="K3" s="2">
        <f t="shared" ref="K3:K34" si="0">SUM(N3,P3,R3,T3,V3,X3,Z3,AB3,AE3,AG3,AI3)</f>
        <v>0.08</v>
      </c>
      <c r="L3" s="2">
        <f t="shared" ref="L3:L34" si="1">SUM(M3,AD3,AK3,AM3,AO3,AQ3,AR3)</f>
        <v>0</v>
      </c>
      <c r="T3" s="8">
        <v>0.08</v>
      </c>
      <c r="U3" s="5">
        <v>45.92</v>
      </c>
      <c r="AL3" s="5" t="str">
        <f t="shared" ref="AL3:AL34" si="2">IF(AK3&gt;0,AK3*$AL$1,"")</f>
        <v/>
      </c>
      <c r="AN3" s="5" t="str">
        <f t="shared" ref="AN3:AN34" si="3">IF(AM3&gt;0,AM3*$AN$1,"")</f>
        <v/>
      </c>
      <c r="AP3" s="5" t="str">
        <f t="shared" ref="AP3:AP34" si="4">IF(AO3&gt;0,AO3*$AP$1,"")</f>
        <v/>
      </c>
      <c r="AS3" s="5">
        <f t="shared" ref="AS3" si="5">SUM(O3,Q3,S3,U3,W3,Y3,AA3,AC3,AF3,AH3,AJ3)</f>
        <v>45.92</v>
      </c>
      <c r="AT3" s="30">
        <f>(AS3/$AS$121)*100</f>
        <v>2.7269668077445691E-3</v>
      </c>
      <c r="AU3" s="5">
        <f t="shared" ref="AU3:AU66" si="6">(AT3/100)*$AU$1</f>
        <v>2.726966807744569</v>
      </c>
    </row>
    <row r="4" spans="1:47" x14ac:dyDescent="0.25">
      <c r="A4" s="1" t="s">
        <v>55</v>
      </c>
      <c r="B4" s="1" t="s">
        <v>56</v>
      </c>
      <c r="C4" s="1" t="s">
        <v>57</v>
      </c>
      <c r="D4" s="1" t="s">
        <v>58</v>
      </c>
      <c r="E4" s="1" t="s">
        <v>59</v>
      </c>
      <c r="F4" s="1" t="s">
        <v>52</v>
      </c>
      <c r="G4" s="1" t="s">
        <v>53</v>
      </c>
      <c r="H4" s="1" t="s">
        <v>54</v>
      </c>
      <c r="I4" s="2">
        <v>160</v>
      </c>
      <c r="J4" s="2">
        <v>39.770000000000003</v>
      </c>
      <c r="K4" s="2">
        <f t="shared" si="0"/>
        <v>0</v>
      </c>
      <c r="L4" s="2">
        <f t="shared" si="1"/>
        <v>13.31</v>
      </c>
      <c r="AL4" s="5" t="str">
        <f t="shared" si="2"/>
        <v/>
      </c>
      <c r="AN4" s="5" t="str">
        <f t="shared" si="3"/>
        <v/>
      </c>
      <c r="AO4" s="2">
        <v>0.49</v>
      </c>
      <c r="AP4" s="5">
        <f t="shared" si="4"/>
        <v>0.49</v>
      </c>
      <c r="AQ4" s="2">
        <v>0.73</v>
      </c>
      <c r="AR4" s="2">
        <v>12.09</v>
      </c>
      <c r="AS4" s="5">
        <f t="shared" ref="AS4:AS67" si="7">SUM(O4,Q4,S4,U4,W4,Y4,AA4,AC4,AF4,AH4,AJ4)</f>
        <v>0</v>
      </c>
      <c r="AT4" s="11">
        <f t="shared" ref="AT4:AT67" si="8">(AS4/$AS$121)*100</f>
        <v>0</v>
      </c>
      <c r="AU4" s="5">
        <f t="shared" si="6"/>
        <v>0</v>
      </c>
    </row>
    <row r="5" spans="1:47" x14ac:dyDescent="0.25">
      <c r="A5" s="1" t="s">
        <v>60</v>
      </c>
      <c r="B5" s="1" t="s">
        <v>61</v>
      </c>
      <c r="C5" s="1" t="s">
        <v>62</v>
      </c>
      <c r="D5" s="1" t="s">
        <v>63</v>
      </c>
      <c r="E5" s="1" t="s">
        <v>64</v>
      </c>
      <c r="F5" s="1" t="s">
        <v>52</v>
      </c>
      <c r="G5" s="1" t="s">
        <v>53</v>
      </c>
      <c r="H5" s="1" t="s">
        <v>54</v>
      </c>
      <c r="I5" s="2">
        <v>156.13999938964841</v>
      </c>
      <c r="J5" s="2">
        <v>39.590000000000003</v>
      </c>
      <c r="K5" s="2">
        <f t="shared" si="0"/>
        <v>18.63</v>
      </c>
      <c r="L5" s="2">
        <f t="shared" si="1"/>
        <v>7.0000000000000007E-2</v>
      </c>
      <c r="R5" s="7">
        <v>10.52</v>
      </c>
      <c r="S5" s="5">
        <v>20131.334999999999</v>
      </c>
      <c r="T5" s="8">
        <v>8.11</v>
      </c>
      <c r="U5" s="5">
        <v>4655.1399999999994</v>
      </c>
      <c r="AL5" s="5" t="str">
        <f t="shared" si="2"/>
        <v/>
      </c>
      <c r="AN5" s="5" t="str">
        <f t="shared" si="3"/>
        <v/>
      </c>
      <c r="AP5" s="5" t="str">
        <f t="shared" si="4"/>
        <v/>
      </c>
      <c r="AR5" s="2">
        <v>7.0000000000000007E-2</v>
      </c>
      <c r="AS5" s="5">
        <f t="shared" si="7"/>
        <v>24786.474999999999</v>
      </c>
      <c r="AT5" s="11">
        <f t="shared" si="8"/>
        <v>1.4719489243464845</v>
      </c>
      <c r="AU5" s="5">
        <f t="shared" si="6"/>
        <v>1471.9489243464843</v>
      </c>
    </row>
    <row r="6" spans="1:47" x14ac:dyDescent="0.25">
      <c r="A6" s="1" t="s">
        <v>60</v>
      </c>
      <c r="B6" s="1" t="s">
        <v>61</v>
      </c>
      <c r="C6" s="1" t="s">
        <v>62</v>
      </c>
      <c r="D6" s="1" t="s">
        <v>63</v>
      </c>
      <c r="E6" s="1" t="s">
        <v>65</v>
      </c>
      <c r="F6" s="1" t="s">
        <v>52</v>
      </c>
      <c r="G6" s="1" t="s">
        <v>53</v>
      </c>
      <c r="H6" s="1" t="s">
        <v>54</v>
      </c>
      <c r="I6" s="2">
        <v>156.13999938964841</v>
      </c>
      <c r="J6" s="2">
        <v>37.83</v>
      </c>
      <c r="K6" s="2">
        <f t="shared" si="0"/>
        <v>14.15</v>
      </c>
      <c r="L6" s="2">
        <f t="shared" si="1"/>
        <v>0.21</v>
      </c>
      <c r="R6" s="7">
        <v>8.15</v>
      </c>
      <c r="S6" s="5">
        <v>15596.043750000001</v>
      </c>
      <c r="T6" s="8">
        <v>6</v>
      </c>
      <c r="U6" s="5">
        <v>3444</v>
      </c>
      <c r="AL6" s="5" t="str">
        <f t="shared" si="2"/>
        <v/>
      </c>
      <c r="AN6" s="5" t="str">
        <f t="shared" si="3"/>
        <v/>
      </c>
      <c r="AP6" s="5" t="str">
        <f t="shared" si="4"/>
        <v/>
      </c>
      <c r="AR6" s="2">
        <v>0.21</v>
      </c>
      <c r="AS6" s="5">
        <f t="shared" si="7"/>
        <v>19040.043750000001</v>
      </c>
      <c r="AT6" s="11">
        <f t="shared" si="8"/>
        <v>1.1306961525316734</v>
      </c>
      <c r="AU6" s="5">
        <f t="shared" si="6"/>
        <v>1130.6961525316733</v>
      </c>
    </row>
    <row r="7" spans="1:47" x14ac:dyDescent="0.25">
      <c r="A7" s="1" t="s">
        <v>60</v>
      </c>
      <c r="B7" s="1" t="s">
        <v>61</v>
      </c>
      <c r="C7" s="1" t="s">
        <v>62</v>
      </c>
      <c r="D7" s="1" t="s">
        <v>63</v>
      </c>
      <c r="E7" s="1" t="s">
        <v>66</v>
      </c>
      <c r="F7" s="1" t="s">
        <v>52</v>
      </c>
      <c r="G7" s="1" t="s">
        <v>53</v>
      </c>
      <c r="H7" s="1" t="s">
        <v>54</v>
      </c>
      <c r="I7" s="2">
        <v>156.13999938964841</v>
      </c>
      <c r="J7" s="2">
        <v>0.06</v>
      </c>
      <c r="K7" s="2">
        <f t="shared" si="0"/>
        <v>0</v>
      </c>
      <c r="L7" s="2">
        <f t="shared" si="1"/>
        <v>0.06</v>
      </c>
      <c r="AL7" s="5" t="str">
        <f t="shared" si="2"/>
        <v/>
      </c>
      <c r="AN7" s="5" t="str">
        <f t="shared" si="3"/>
        <v/>
      </c>
      <c r="AP7" s="5" t="str">
        <f t="shared" si="4"/>
        <v/>
      </c>
      <c r="AR7" s="2">
        <v>0.06</v>
      </c>
      <c r="AS7" s="5">
        <f t="shared" si="7"/>
        <v>0</v>
      </c>
      <c r="AT7" s="11">
        <f t="shared" si="8"/>
        <v>0</v>
      </c>
      <c r="AU7" s="5">
        <f t="shared" si="6"/>
        <v>0</v>
      </c>
    </row>
    <row r="8" spans="1:47" x14ac:dyDescent="0.25">
      <c r="A8" s="1" t="s">
        <v>60</v>
      </c>
      <c r="B8" s="1" t="s">
        <v>61</v>
      </c>
      <c r="C8" s="1" t="s">
        <v>62</v>
      </c>
      <c r="D8" s="1" t="s">
        <v>63</v>
      </c>
      <c r="E8" s="1" t="s">
        <v>67</v>
      </c>
      <c r="F8" s="1" t="s">
        <v>52</v>
      </c>
      <c r="G8" s="1" t="s">
        <v>53</v>
      </c>
      <c r="H8" s="1" t="s">
        <v>54</v>
      </c>
      <c r="I8" s="2">
        <v>156.13999938964841</v>
      </c>
      <c r="J8" s="2">
        <v>0.06</v>
      </c>
      <c r="K8" s="2">
        <f t="shared" si="0"/>
        <v>0</v>
      </c>
      <c r="L8" s="2">
        <f t="shared" si="1"/>
        <v>0.06</v>
      </c>
      <c r="AL8" s="5" t="str">
        <f t="shared" si="2"/>
        <v/>
      </c>
      <c r="AN8" s="5" t="str">
        <f t="shared" si="3"/>
        <v/>
      </c>
      <c r="AP8" s="5" t="str">
        <f t="shared" si="4"/>
        <v/>
      </c>
      <c r="AR8" s="2">
        <v>0.06</v>
      </c>
      <c r="AS8" s="5">
        <f t="shared" si="7"/>
        <v>0</v>
      </c>
      <c r="AT8" s="11">
        <f t="shared" si="8"/>
        <v>0</v>
      </c>
      <c r="AU8" s="5">
        <f t="shared" si="6"/>
        <v>0</v>
      </c>
    </row>
    <row r="9" spans="1:47" x14ac:dyDescent="0.25">
      <c r="A9" s="1" t="s">
        <v>68</v>
      </c>
      <c r="B9" s="1" t="s">
        <v>56</v>
      </c>
      <c r="C9" s="1" t="s">
        <v>57</v>
      </c>
      <c r="D9" s="1" t="s">
        <v>58</v>
      </c>
      <c r="E9" s="1" t="s">
        <v>69</v>
      </c>
      <c r="F9" s="1" t="s">
        <v>52</v>
      </c>
      <c r="G9" s="1" t="s">
        <v>53</v>
      </c>
      <c r="H9" s="1" t="s">
        <v>54</v>
      </c>
      <c r="I9" s="2">
        <v>160</v>
      </c>
      <c r="J9" s="2">
        <v>34.979999999999997</v>
      </c>
      <c r="K9" s="2">
        <f t="shared" si="0"/>
        <v>0</v>
      </c>
      <c r="L9" s="2">
        <f t="shared" si="1"/>
        <v>34.979999999999997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R9" s="2">
        <v>34.979999999999997</v>
      </c>
      <c r="AS9" s="5">
        <f t="shared" si="7"/>
        <v>0</v>
      </c>
      <c r="AT9" s="11">
        <f t="shared" si="8"/>
        <v>0</v>
      </c>
      <c r="AU9" s="5">
        <f t="shared" si="6"/>
        <v>0</v>
      </c>
    </row>
    <row r="10" spans="1:47" x14ac:dyDescent="0.25">
      <c r="A10" s="1" t="s">
        <v>68</v>
      </c>
      <c r="B10" s="1" t="s">
        <v>56</v>
      </c>
      <c r="C10" s="1" t="s">
        <v>57</v>
      </c>
      <c r="D10" s="1" t="s">
        <v>58</v>
      </c>
      <c r="E10" s="1" t="s">
        <v>70</v>
      </c>
      <c r="F10" s="1" t="s">
        <v>52</v>
      </c>
      <c r="G10" s="1" t="s">
        <v>53</v>
      </c>
      <c r="H10" s="1" t="s">
        <v>54</v>
      </c>
      <c r="I10" s="2">
        <v>160</v>
      </c>
      <c r="J10" s="2">
        <v>35.94</v>
      </c>
      <c r="K10" s="2">
        <f t="shared" si="0"/>
        <v>0</v>
      </c>
      <c r="L10" s="2">
        <f t="shared" si="1"/>
        <v>32.770000000000003</v>
      </c>
      <c r="AL10" s="5" t="str">
        <f t="shared" si="2"/>
        <v/>
      </c>
      <c r="AN10" s="5" t="str">
        <f t="shared" si="3"/>
        <v/>
      </c>
      <c r="AO10" s="2">
        <v>0.55000000000000004</v>
      </c>
      <c r="AP10" s="5">
        <f t="shared" si="4"/>
        <v>0.55000000000000004</v>
      </c>
      <c r="AQ10" s="2">
        <v>0.51</v>
      </c>
      <c r="AR10" s="2">
        <v>31.71</v>
      </c>
      <c r="AS10" s="5">
        <f t="shared" si="7"/>
        <v>0</v>
      </c>
      <c r="AT10" s="11">
        <f t="shared" si="8"/>
        <v>0</v>
      </c>
      <c r="AU10" s="5">
        <f t="shared" si="6"/>
        <v>0</v>
      </c>
    </row>
    <row r="11" spans="1:47" x14ac:dyDescent="0.25">
      <c r="A11" s="1" t="s">
        <v>68</v>
      </c>
      <c r="B11" s="1" t="s">
        <v>56</v>
      </c>
      <c r="C11" s="1" t="s">
        <v>57</v>
      </c>
      <c r="D11" s="1" t="s">
        <v>58</v>
      </c>
      <c r="E11" s="1" t="s">
        <v>59</v>
      </c>
      <c r="F11" s="1" t="s">
        <v>52</v>
      </c>
      <c r="G11" s="1" t="s">
        <v>53</v>
      </c>
      <c r="H11" s="1" t="s">
        <v>54</v>
      </c>
      <c r="I11" s="2">
        <v>160</v>
      </c>
      <c r="J11" s="2">
        <v>7.0000000000000007E-2</v>
      </c>
      <c r="K11" s="2">
        <f t="shared" si="0"/>
        <v>0</v>
      </c>
      <c r="L11" s="2">
        <f t="shared" si="1"/>
        <v>0.04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R11" s="2">
        <v>0.04</v>
      </c>
      <c r="AS11" s="5">
        <f t="shared" si="7"/>
        <v>0</v>
      </c>
      <c r="AT11" s="11">
        <f t="shared" si="8"/>
        <v>0</v>
      </c>
      <c r="AU11" s="5">
        <f t="shared" si="6"/>
        <v>0</v>
      </c>
    </row>
    <row r="12" spans="1:47" x14ac:dyDescent="0.25">
      <c r="A12" s="1" t="s">
        <v>68</v>
      </c>
      <c r="B12" s="1" t="s">
        <v>56</v>
      </c>
      <c r="C12" s="1" t="s">
        <v>57</v>
      </c>
      <c r="D12" s="1" t="s">
        <v>58</v>
      </c>
      <c r="E12" s="1" t="s">
        <v>66</v>
      </c>
      <c r="F12" s="1" t="s">
        <v>52</v>
      </c>
      <c r="G12" s="1" t="s">
        <v>53</v>
      </c>
      <c r="H12" s="1" t="s">
        <v>54</v>
      </c>
      <c r="I12" s="2">
        <v>160</v>
      </c>
      <c r="J12" s="2">
        <v>38.24</v>
      </c>
      <c r="K12" s="2">
        <f t="shared" si="0"/>
        <v>0</v>
      </c>
      <c r="L12" s="2">
        <f t="shared" si="1"/>
        <v>18.36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R12" s="2">
        <v>18.36</v>
      </c>
      <c r="AS12" s="5">
        <f t="shared" si="7"/>
        <v>0</v>
      </c>
      <c r="AT12" s="11">
        <f t="shared" si="8"/>
        <v>0</v>
      </c>
      <c r="AU12" s="5">
        <f t="shared" si="6"/>
        <v>0</v>
      </c>
    </row>
    <row r="13" spans="1:47" x14ac:dyDescent="0.25">
      <c r="A13" s="1" t="s">
        <v>68</v>
      </c>
      <c r="B13" s="1" t="s">
        <v>56</v>
      </c>
      <c r="C13" s="1" t="s">
        <v>57</v>
      </c>
      <c r="D13" s="1" t="s">
        <v>58</v>
      </c>
      <c r="E13" s="1" t="s">
        <v>67</v>
      </c>
      <c r="F13" s="1" t="s">
        <v>52</v>
      </c>
      <c r="G13" s="1" t="s">
        <v>53</v>
      </c>
      <c r="H13" s="1" t="s">
        <v>54</v>
      </c>
      <c r="I13" s="2">
        <v>160</v>
      </c>
      <c r="J13" s="2">
        <v>36.93</v>
      </c>
      <c r="K13" s="2">
        <f t="shared" si="0"/>
        <v>0</v>
      </c>
      <c r="L13" s="2">
        <f t="shared" si="1"/>
        <v>36.93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R13" s="2">
        <v>36.93</v>
      </c>
      <c r="AS13" s="5">
        <f t="shared" si="7"/>
        <v>0</v>
      </c>
      <c r="AT13" s="11">
        <f t="shared" si="8"/>
        <v>0</v>
      </c>
      <c r="AU13" s="5">
        <f t="shared" si="6"/>
        <v>0</v>
      </c>
    </row>
    <row r="14" spans="1:47" x14ac:dyDescent="0.25">
      <c r="A14" s="1" t="s">
        <v>71</v>
      </c>
      <c r="B14" s="1" t="s">
        <v>72</v>
      </c>
      <c r="C14" s="1" t="s">
        <v>73</v>
      </c>
      <c r="D14" s="1" t="s">
        <v>74</v>
      </c>
      <c r="E14" s="1" t="s">
        <v>75</v>
      </c>
      <c r="F14" s="1" t="s">
        <v>76</v>
      </c>
      <c r="G14" s="1" t="s">
        <v>53</v>
      </c>
      <c r="H14" s="1" t="s">
        <v>54</v>
      </c>
      <c r="I14" s="2">
        <v>131.17999267578119</v>
      </c>
      <c r="J14" s="2">
        <v>7.0000000000000007E-2</v>
      </c>
      <c r="K14" s="2">
        <f t="shared" si="0"/>
        <v>0.04</v>
      </c>
      <c r="L14" s="2">
        <f t="shared" si="1"/>
        <v>0</v>
      </c>
      <c r="R14" s="7">
        <v>0.04</v>
      </c>
      <c r="S14" s="5">
        <v>43.74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S14" s="5">
        <f t="shared" si="7"/>
        <v>43.74</v>
      </c>
      <c r="AT14" s="11">
        <f t="shared" si="8"/>
        <v>2.597507146575511E-3</v>
      </c>
      <c r="AU14" s="5">
        <f t="shared" si="6"/>
        <v>2.5975071465755111</v>
      </c>
    </row>
    <row r="15" spans="1:47" x14ac:dyDescent="0.25">
      <c r="A15" s="1" t="s">
        <v>71</v>
      </c>
      <c r="B15" s="1" t="s">
        <v>72</v>
      </c>
      <c r="C15" s="1" t="s">
        <v>73</v>
      </c>
      <c r="D15" s="1" t="s">
        <v>74</v>
      </c>
      <c r="E15" s="1" t="s">
        <v>51</v>
      </c>
      <c r="F15" s="1" t="s">
        <v>76</v>
      </c>
      <c r="G15" s="1" t="s">
        <v>53</v>
      </c>
      <c r="H15" s="1" t="s">
        <v>54</v>
      </c>
      <c r="I15" s="2">
        <v>131.17999267578119</v>
      </c>
      <c r="J15" s="2">
        <v>30</v>
      </c>
      <c r="K15" s="2">
        <f t="shared" si="0"/>
        <v>9.25</v>
      </c>
      <c r="L15" s="2">
        <f t="shared" si="1"/>
        <v>0</v>
      </c>
      <c r="P15" s="6">
        <v>1.05</v>
      </c>
      <c r="Q15" s="5">
        <v>2248.0500000000002</v>
      </c>
      <c r="R15" s="7">
        <v>7.31</v>
      </c>
      <c r="S15" s="5">
        <v>7993.4849999999997</v>
      </c>
      <c r="T15" s="8">
        <v>0.89</v>
      </c>
      <c r="U15" s="5">
        <v>291.92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S15" s="5">
        <f t="shared" si="7"/>
        <v>10533.455</v>
      </c>
      <c r="AT15" s="11">
        <f t="shared" si="8"/>
        <v>0.62553097029335958</v>
      </c>
      <c r="AU15" s="5">
        <f t="shared" si="6"/>
        <v>625.53097029335959</v>
      </c>
    </row>
    <row r="16" spans="1:47" x14ac:dyDescent="0.25">
      <c r="A16" s="1" t="s">
        <v>71</v>
      </c>
      <c r="B16" s="1" t="s">
        <v>72</v>
      </c>
      <c r="C16" s="1" t="s">
        <v>73</v>
      </c>
      <c r="D16" s="1" t="s">
        <v>74</v>
      </c>
      <c r="E16" s="1" t="s">
        <v>77</v>
      </c>
      <c r="F16" s="1" t="s">
        <v>76</v>
      </c>
      <c r="G16" s="1" t="s">
        <v>53</v>
      </c>
      <c r="H16" s="1" t="s">
        <v>54</v>
      </c>
      <c r="I16" s="2">
        <v>131.17999267578119</v>
      </c>
      <c r="J16" s="2">
        <v>31.86</v>
      </c>
      <c r="K16" s="2">
        <f t="shared" si="0"/>
        <v>6.68</v>
      </c>
      <c r="L16" s="2">
        <f t="shared" si="1"/>
        <v>0</v>
      </c>
      <c r="P16" s="6">
        <v>0.47</v>
      </c>
      <c r="Q16" s="5">
        <v>1760.9725000000001</v>
      </c>
      <c r="R16" s="7">
        <v>6.21</v>
      </c>
      <c r="S16" s="5">
        <v>11883.61125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S16" s="5">
        <f t="shared" si="7"/>
        <v>13644.58375</v>
      </c>
      <c r="AT16" s="11">
        <f t="shared" si="8"/>
        <v>0.81028586654488077</v>
      </c>
      <c r="AU16" s="5">
        <f t="shared" si="6"/>
        <v>810.28586654488083</v>
      </c>
    </row>
    <row r="17" spans="1:47" x14ac:dyDescent="0.25">
      <c r="A17" s="1" t="s">
        <v>78</v>
      </c>
      <c r="B17" s="1" t="s">
        <v>79</v>
      </c>
      <c r="C17" s="1" t="s">
        <v>80</v>
      </c>
      <c r="D17" s="1" t="s">
        <v>81</v>
      </c>
      <c r="E17" s="1" t="s">
        <v>77</v>
      </c>
      <c r="F17" s="1" t="s">
        <v>76</v>
      </c>
      <c r="G17" s="1" t="s">
        <v>53</v>
      </c>
      <c r="H17" s="1" t="s">
        <v>54</v>
      </c>
      <c r="I17" s="2">
        <v>28.819999694824219</v>
      </c>
      <c r="J17" s="2">
        <v>7.91</v>
      </c>
      <c r="K17" s="2">
        <f t="shared" si="0"/>
        <v>0.03</v>
      </c>
      <c r="L17" s="2">
        <f t="shared" si="1"/>
        <v>1.25</v>
      </c>
      <c r="R17" s="7">
        <v>0.03</v>
      </c>
      <c r="S17" s="5">
        <v>57.408749999999998</v>
      </c>
      <c r="AL17" s="5" t="str">
        <f t="shared" si="2"/>
        <v/>
      </c>
      <c r="AN17" s="5" t="str">
        <f t="shared" si="3"/>
        <v/>
      </c>
      <c r="AO17" s="2">
        <v>0.19</v>
      </c>
      <c r="AP17" s="5">
        <f t="shared" si="4"/>
        <v>0.19</v>
      </c>
      <c r="AQ17" s="2">
        <v>0.36</v>
      </c>
      <c r="AR17" s="2">
        <v>0.7</v>
      </c>
      <c r="AS17" s="5">
        <f t="shared" si="7"/>
        <v>57.408749999999998</v>
      </c>
      <c r="AT17" s="11">
        <f t="shared" si="8"/>
        <v>3.4092281298803576E-3</v>
      </c>
      <c r="AU17" s="5">
        <f t="shared" si="6"/>
        <v>3.4092281298803577</v>
      </c>
    </row>
    <row r="18" spans="1:47" x14ac:dyDescent="0.25">
      <c r="A18" s="1" t="s">
        <v>82</v>
      </c>
      <c r="B18" s="1" t="s">
        <v>83</v>
      </c>
      <c r="C18" s="1" t="s">
        <v>84</v>
      </c>
      <c r="D18" s="1" t="s">
        <v>85</v>
      </c>
      <c r="E18" s="1" t="s">
        <v>59</v>
      </c>
      <c r="F18" s="1" t="s">
        <v>76</v>
      </c>
      <c r="G18" s="1" t="s">
        <v>53</v>
      </c>
      <c r="H18" s="1" t="s">
        <v>54</v>
      </c>
      <c r="I18" s="2">
        <v>80</v>
      </c>
      <c r="J18" s="2">
        <v>7.0000000000000007E-2</v>
      </c>
      <c r="K18" s="2">
        <f t="shared" si="0"/>
        <v>0.05</v>
      </c>
      <c r="L18" s="2">
        <f t="shared" si="1"/>
        <v>0</v>
      </c>
      <c r="P18" s="6">
        <v>0.01</v>
      </c>
      <c r="Q18" s="5">
        <v>21.41</v>
      </c>
      <c r="R18" s="7">
        <v>0.04</v>
      </c>
      <c r="S18" s="5">
        <v>43.74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S18" s="5">
        <f t="shared" si="7"/>
        <v>65.150000000000006</v>
      </c>
      <c r="AT18" s="11">
        <f t="shared" si="8"/>
        <v>3.8689435436532822E-3</v>
      </c>
      <c r="AU18" s="5">
        <f t="shared" si="6"/>
        <v>3.8689435436532822</v>
      </c>
    </row>
    <row r="19" spans="1:47" x14ac:dyDescent="0.25">
      <c r="A19" s="1" t="s">
        <v>82</v>
      </c>
      <c r="B19" s="1" t="s">
        <v>83</v>
      </c>
      <c r="C19" s="1" t="s">
        <v>84</v>
      </c>
      <c r="D19" s="1" t="s">
        <v>85</v>
      </c>
      <c r="E19" s="1" t="s">
        <v>75</v>
      </c>
      <c r="F19" s="1" t="s">
        <v>76</v>
      </c>
      <c r="G19" s="1" t="s">
        <v>53</v>
      </c>
      <c r="H19" s="1" t="s">
        <v>54</v>
      </c>
      <c r="I19" s="2">
        <v>80</v>
      </c>
      <c r="J19" s="2">
        <v>40.86</v>
      </c>
      <c r="K19" s="2">
        <f t="shared" si="0"/>
        <v>24.55</v>
      </c>
      <c r="L19" s="2">
        <f t="shared" si="1"/>
        <v>0</v>
      </c>
      <c r="P19" s="6">
        <v>1.45</v>
      </c>
      <c r="Q19" s="5">
        <v>3104.45</v>
      </c>
      <c r="R19" s="7">
        <v>23.1</v>
      </c>
      <c r="S19" s="5">
        <v>25259.85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S19" s="5">
        <f t="shared" si="7"/>
        <v>28364.3</v>
      </c>
      <c r="AT19" s="11">
        <f t="shared" si="8"/>
        <v>1.6844186547236344</v>
      </c>
      <c r="AU19" s="5">
        <f t="shared" si="6"/>
        <v>1684.4186547236343</v>
      </c>
    </row>
    <row r="20" spans="1:47" x14ac:dyDescent="0.25">
      <c r="A20" s="1" t="s">
        <v>86</v>
      </c>
      <c r="B20" s="1" t="s">
        <v>83</v>
      </c>
      <c r="C20" s="1" t="s">
        <v>84</v>
      </c>
      <c r="D20" s="1" t="s">
        <v>85</v>
      </c>
      <c r="E20" s="1" t="s">
        <v>59</v>
      </c>
      <c r="F20" s="1" t="s">
        <v>76</v>
      </c>
      <c r="G20" s="1" t="s">
        <v>53</v>
      </c>
      <c r="H20" s="1" t="s">
        <v>54</v>
      </c>
      <c r="I20" s="2">
        <v>80</v>
      </c>
      <c r="J20" s="2">
        <v>39.619999999999997</v>
      </c>
      <c r="K20" s="2">
        <f t="shared" si="0"/>
        <v>21.3</v>
      </c>
      <c r="L20" s="2">
        <f t="shared" si="1"/>
        <v>0</v>
      </c>
      <c r="P20" s="6">
        <v>0.02</v>
      </c>
      <c r="Q20" s="5">
        <v>42.82</v>
      </c>
      <c r="R20" s="7">
        <v>14.22</v>
      </c>
      <c r="S20" s="5">
        <v>15549.57</v>
      </c>
      <c r="T20" s="8">
        <v>7.06</v>
      </c>
      <c r="U20" s="5">
        <v>2315.6799999999998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S20" s="5">
        <f t="shared" si="7"/>
        <v>17908.07</v>
      </c>
      <c r="AT20" s="11">
        <f t="shared" si="8"/>
        <v>1.06347370384944</v>
      </c>
      <c r="AU20" s="5">
        <f t="shared" si="6"/>
        <v>1063.47370384944</v>
      </c>
    </row>
    <row r="21" spans="1:47" x14ac:dyDescent="0.25">
      <c r="A21" s="1" t="s">
        <v>87</v>
      </c>
      <c r="B21" s="1" t="s">
        <v>72</v>
      </c>
      <c r="C21" s="1" t="s">
        <v>73</v>
      </c>
      <c r="D21" s="1" t="s">
        <v>74</v>
      </c>
      <c r="E21" s="1" t="s">
        <v>67</v>
      </c>
      <c r="F21" s="1" t="s">
        <v>76</v>
      </c>
      <c r="G21" s="1" t="s">
        <v>53</v>
      </c>
      <c r="H21" s="1" t="s">
        <v>54</v>
      </c>
      <c r="I21" s="2">
        <v>160</v>
      </c>
      <c r="J21" s="2">
        <v>0.06</v>
      </c>
      <c r="K21" s="2">
        <f t="shared" si="0"/>
        <v>0</v>
      </c>
      <c r="L21" s="2">
        <f t="shared" si="1"/>
        <v>0.06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R21" s="2">
        <v>0.06</v>
      </c>
      <c r="AS21" s="5">
        <f t="shared" si="7"/>
        <v>0</v>
      </c>
      <c r="AT21" s="11">
        <f t="shared" si="8"/>
        <v>0</v>
      </c>
      <c r="AU21" s="5">
        <f t="shared" si="6"/>
        <v>0</v>
      </c>
    </row>
    <row r="22" spans="1:47" x14ac:dyDescent="0.25">
      <c r="A22" s="1" t="s">
        <v>87</v>
      </c>
      <c r="B22" s="1" t="s">
        <v>72</v>
      </c>
      <c r="C22" s="1" t="s">
        <v>73</v>
      </c>
      <c r="D22" s="1" t="s">
        <v>74</v>
      </c>
      <c r="E22" s="1" t="s">
        <v>66</v>
      </c>
      <c r="F22" s="1" t="s">
        <v>76</v>
      </c>
      <c r="G22" s="1" t="s">
        <v>53</v>
      </c>
      <c r="H22" s="1" t="s">
        <v>54</v>
      </c>
      <c r="I22" s="2">
        <v>160</v>
      </c>
      <c r="J22" s="2">
        <v>0.06</v>
      </c>
      <c r="K22" s="2">
        <f t="shared" si="0"/>
        <v>0</v>
      </c>
      <c r="L22" s="2">
        <f t="shared" si="1"/>
        <v>0.06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R22" s="2">
        <v>0.06</v>
      </c>
      <c r="AS22" s="5">
        <f t="shared" si="7"/>
        <v>0</v>
      </c>
      <c r="AT22" s="11">
        <f t="shared" si="8"/>
        <v>0</v>
      </c>
      <c r="AU22" s="5">
        <f t="shared" si="6"/>
        <v>0</v>
      </c>
    </row>
    <row r="23" spans="1:47" x14ac:dyDescent="0.25">
      <c r="A23" s="1" t="s">
        <v>87</v>
      </c>
      <c r="B23" s="1" t="s">
        <v>72</v>
      </c>
      <c r="C23" s="1" t="s">
        <v>73</v>
      </c>
      <c r="D23" s="1" t="s">
        <v>74</v>
      </c>
      <c r="E23" s="1" t="s">
        <v>65</v>
      </c>
      <c r="F23" s="1" t="s">
        <v>76</v>
      </c>
      <c r="G23" s="1" t="s">
        <v>53</v>
      </c>
      <c r="H23" s="1" t="s">
        <v>54</v>
      </c>
      <c r="I23" s="2">
        <v>160</v>
      </c>
      <c r="J23" s="2">
        <v>36.08</v>
      </c>
      <c r="K23" s="2">
        <f t="shared" si="0"/>
        <v>36.08</v>
      </c>
      <c r="L23" s="2">
        <f t="shared" si="1"/>
        <v>0</v>
      </c>
      <c r="P23" s="6">
        <v>0.45</v>
      </c>
      <c r="Q23" s="5">
        <v>963.45</v>
      </c>
      <c r="R23" s="7">
        <v>23.88</v>
      </c>
      <c r="S23" s="5">
        <v>26112.78</v>
      </c>
      <c r="T23" s="8">
        <v>11.75</v>
      </c>
      <c r="U23" s="5">
        <v>3854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S23" s="5">
        <f t="shared" si="7"/>
        <v>30930.23</v>
      </c>
      <c r="AT23" s="11">
        <f t="shared" si="8"/>
        <v>1.8367968328812132</v>
      </c>
      <c r="AU23" s="5">
        <f t="shared" si="6"/>
        <v>1836.7968328812133</v>
      </c>
    </row>
    <row r="24" spans="1:47" x14ac:dyDescent="0.25">
      <c r="A24" s="1" t="s">
        <v>87</v>
      </c>
      <c r="B24" s="1" t="s">
        <v>72</v>
      </c>
      <c r="C24" s="1" t="s">
        <v>73</v>
      </c>
      <c r="D24" s="1" t="s">
        <v>74</v>
      </c>
      <c r="E24" s="1" t="s">
        <v>64</v>
      </c>
      <c r="F24" s="1" t="s">
        <v>76</v>
      </c>
      <c r="G24" s="1" t="s">
        <v>53</v>
      </c>
      <c r="H24" s="1" t="s">
        <v>54</v>
      </c>
      <c r="I24" s="2">
        <v>160</v>
      </c>
      <c r="J24" s="2">
        <v>37.049999999999997</v>
      </c>
      <c r="K24" s="2">
        <f t="shared" si="0"/>
        <v>35.700000000000003</v>
      </c>
      <c r="L24" s="2">
        <f t="shared" si="1"/>
        <v>0</v>
      </c>
      <c r="P24" s="6">
        <v>24.14</v>
      </c>
      <c r="Q24" s="5">
        <v>51683.74</v>
      </c>
      <c r="R24" s="7">
        <v>11.56</v>
      </c>
      <c r="S24" s="5">
        <v>12640.86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S24" s="5">
        <f t="shared" si="7"/>
        <v>64324.6</v>
      </c>
      <c r="AT24" s="11">
        <f t="shared" si="8"/>
        <v>3.8199270279060609</v>
      </c>
      <c r="AU24" s="5">
        <f t="shared" si="6"/>
        <v>3819.9270279060606</v>
      </c>
    </row>
    <row r="25" spans="1:47" x14ac:dyDescent="0.25">
      <c r="A25" s="1" t="s">
        <v>87</v>
      </c>
      <c r="B25" s="1" t="s">
        <v>72</v>
      </c>
      <c r="C25" s="1" t="s">
        <v>73</v>
      </c>
      <c r="D25" s="1" t="s">
        <v>74</v>
      </c>
      <c r="E25" s="1" t="s">
        <v>51</v>
      </c>
      <c r="F25" s="1" t="s">
        <v>76</v>
      </c>
      <c r="G25" s="1" t="s">
        <v>53</v>
      </c>
      <c r="H25" s="1" t="s">
        <v>54</v>
      </c>
      <c r="I25" s="2">
        <v>160</v>
      </c>
      <c r="J25" s="2">
        <v>0.08</v>
      </c>
      <c r="K25" s="2">
        <f t="shared" si="0"/>
        <v>0.04</v>
      </c>
      <c r="L25" s="2">
        <f t="shared" si="1"/>
        <v>0</v>
      </c>
      <c r="P25" s="6">
        <v>0.03</v>
      </c>
      <c r="Q25" s="5">
        <v>64.23</v>
      </c>
      <c r="R25" s="7">
        <v>0.01</v>
      </c>
      <c r="S25" s="5">
        <v>10.935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S25" s="5">
        <f t="shared" si="7"/>
        <v>75.165000000000006</v>
      </c>
      <c r="AT25" s="11">
        <f t="shared" si="8"/>
        <v>4.46368597787719E-3</v>
      </c>
      <c r="AU25" s="5">
        <f t="shared" si="6"/>
        <v>4.4636859778771898</v>
      </c>
    </row>
    <row r="26" spans="1:47" x14ac:dyDescent="0.25">
      <c r="A26" s="1" t="s">
        <v>87</v>
      </c>
      <c r="B26" s="1" t="s">
        <v>72</v>
      </c>
      <c r="C26" s="1" t="s">
        <v>73</v>
      </c>
      <c r="D26" s="1" t="s">
        <v>74</v>
      </c>
      <c r="E26" s="1" t="s">
        <v>77</v>
      </c>
      <c r="F26" s="1" t="s">
        <v>76</v>
      </c>
      <c r="G26" s="1" t="s">
        <v>53</v>
      </c>
      <c r="H26" s="1" t="s">
        <v>54</v>
      </c>
      <c r="I26" s="2">
        <v>160</v>
      </c>
      <c r="J26" s="2">
        <v>0.08</v>
      </c>
      <c r="K26" s="2">
        <f t="shared" si="0"/>
        <v>0.04</v>
      </c>
      <c r="L26" s="2">
        <f t="shared" si="1"/>
        <v>0</v>
      </c>
      <c r="P26" s="6">
        <v>0.01</v>
      </c>
      <c r="Q26" s="5">
        <v>37.467500000000001</v>
      </c>
      <c r="R26" s="7">
        <v>0.03</v>
      </c>
      <c r="S26" s="5">
        <v>57.408749999999998</v>
      </c>
      <c r="AL26" s="5" t="str">
        <f t="shared" si="2"/>
        <v/>
      </c>
      <c r="AN26" s="5" t="str">
        <f t="shared" si="3"/>
        <v/>
      </c>
      <c r="AP26" s="5" t="str">
        <f t="shared" si="4"/>
        <v/>
      </c>
      <c r="AS26" s="5">
        <f t="shared" si="7"/>
        <v>94.876249999999999</v>
      </c>
      <c r="AT26" s="11">
        <f t="shared" si="8"/>
        <v>5.6342418247664564E-3</v>
      </c>
      <c r="AU26" s="5">
        <f t="shared" si="6"/>
        <v>5.6342418247664563</v>
      </c>
    </row>
    <row r="27" spans="1:47" x14ac:dyDescent="0.25">
      <c r="A27" s="1" t="s">
        <v>87</v>
      </c>
      <c r="B27" s="1" t="s">
        <v>72</v>
      </c>
      <c r="C27" s="1" t="s">
        <v>73</v>
      </c>
      <c r="D27" s="1" t="s">
        <v>74</v>
      </c>
      <c r="E27" s="1" t="s">
        <v>88</v>
      </c>
      <c r="F27" s="1" t="s">
        <v>76</v>
      </c>
      <c r="G27" s="1" t="s">
        <v>53</v>
      </c>
      <c r="H27" s="1" t="s">
        <v>54</v>
      </c>
      <c r="I27" s="2">
        <v>160</v>
      </c>
      <c r="J27" s="2">
        <v>35.97</v>
      </c>
      <c r="K27" s="2">
        <f t="shared" si="0"/>
        <v>34.68</v>
      </c>
      <c r="L27" s="2">
        <f t="shared" si="1"/>
        <v>0.09</v>
      </c>
      <c r="N27" s="4">
        <v>0.82</v>
      </c>
      <c r="O27" s="5">
        <v>2182.02</v>
      </c>
      <c r="P27" s="6">
        <v>19.36</v>
      </c>
      <c r="Q27" s="5">
        <v>54777.485000000001</v>
      </c>
      <c r="R27" s="7">
        <v>14.5</v>
      </c>
      <c r="S27" s="5">
        <v>21686.838749999999</v>
      </c>
      <c r="AL27" s="5" t="str">
        <f t="shared" si="2"/>
        <v/>
      </c>
      <c r="AM27" s="3">
        <v>0.05</v>
      </c>
      <c r="AN27" s="5">
        <f t="shared" si="3"/>
        <v>462.35</v>
      </c>
      <c r="AP27" s="5" t="str">
        <f t="shared" si="4"/>
        <v/>
      </c>
      <c r="AQ27" s="2">
        <v>0.04</v>
      </c>
      <c r="AS27" s="5">
        <f t="shared" si="7"/>
        <v>78646.34375</v>
      </c>
      <c r="AT27" s="11">
        <f t="shared" si="8"/>
        <v>4.6704261532386671</v>
      </c>
      <c r="AU27" s="5">
        <f t="shared" si="6"/>
        <v>4670.4261532386672</v>
      </c>
    </row>
    <row r="28" spans="1:47" x14ac:dyDescent="0.25">
      <c r="A28" s="1" t="s">
        <v>87</v>
      </c>
      <c r="B28" s="1" t="s">
        <v>72</v>
      </c>
      <c r="C28" s="1" t="s">
        <v>73</v>
      </c>
      <c r="D28" s="1" t="s">
        <v>74</v>
      </c>
      <c r="E28" s="1" t="s">
        <v>89</v>
      </c>
      <c r="F28" s="1" t="s">
        <v>76</v>
      </c>
      <c r="G28" s="1" t="s">
        <v>53</v>
      </c>
      <c r="H28" s="1" t="s">
        <v>54</v>
      </c>
      <c r="I28" s="2">
        <v>160</v>
      </c>
      <c r="J28" s="2">
        <v>35.619999999999997</v>
      </c>
      <c r="K28" s="2">
        <f t="shared" si="0"/>
        <v>34.699999999999996</v>
      </c>
      <c r="L28" s="2">
        <f t="shared" si="1"/>
        <v>0.91999999999999993</v>
      </c>
      <c r="N28" s="4">
        <v>6.58</v>
      </c>
      <c r="O28" s="5">
        <v>17529.337500000001</v>
      </c>
      <c r="P28" s="6">
        <v>14.75</v>
      </c>
      <c r="Q28" s="5">
        <v>31611.865000000002</v>
      </c>
      <c r="R28" s="7">
        <v>13.37</v>
      </c>
      <c r="S28" s="5">
        <v>14620.094999999999</v>
      </c>
      <c r="AL28" s="5" t="str">
        <f t="shared" si="2"/>
        <v/>
      </c>
      <c r="AM28" s="3">
        <v>0.5</v>
      </c>
      <c r="AN28" s="5">
        <f t="shared" si="3"/>
        <v>4623.5</v>
      </c>
      <c r="AP28" s="5" t="str">
        <f t="shared" si="4"/>
        <v/>
      </c>
      <c r="AQ28" s="2">
        <v>0.42</v>
      </c>
      <c r="AS28" s="5">
        <f t="shared" si="7"/>
        <v>63761.297500000001</v>
      </c>
      <c r="AT28" s="11">
        <f t="shared" si="8"/>
        <v>3.78647521561905</v>
      </c>
      <c r="AU28" s="5">
        <f t="shared" si="6"/>
        <v>3786.4752156190498</v>
      </c>
    </row>
    <row r="29" spans="1:47" x14ac:dyDescent="0.25">
      <c r="A29" s="1" t="s">
        <v>90</v>
      </c>
      <c r="B29" s="1" t="s">
        <v>56</v>
      </c>
      <c r="C29" s="1" t="s">
        <v>91</v>
      </c>
      <c r="D29" s="1" t="s">
        <v>92</v>
      </c>
      <c r="E29" s="1" t="s">
        <v>59</v>
      </c>
      <c r="F29" s="1" t="s">
        <v>76</v>
      </c>
      <c r="G29" s="1" t="s">
        <v>53</v>
      </c>
      <c r="H29" s="1" t="s">
        <v>54</v>
      </c>
      <c r="I29" s="2">
        <v>160</v>
      </c>
      <c r="J29" s="2">
        <v>0.08</v>
      </c>
      <c r="K29" s="2">
        <f t="shared" si="0"/>
        <v>0</v>
      </c>
      <c r="L29" s="2">
        <f t="shared" si="1"/>
        <v>0.09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R29" s="2">
        <v>0.09</v>
      </c>
      <c r="AS29" s="5">
        <f t="shared" si="7"/>
        <v>0</v>
      </c>
      <c r="AT29" s="11">
        <f t="shared" si="8"/>
        <v>0</v>
      </c>
      <c r="AU29" s="5">
        <f t="shared" si="6"/>
        <v>0</v>
      </c>
    </row>
    <row r="30" spans="1:47" x14ac:dyDescent="0.25">
      <c r="A30" s="1" t="s">
        <v>90</v>
      </c>
      <c r="B30" s="1" t="s">
        <v>56</v>
      </c>
      <c r="C30" s="1" t="s">
        <v>91</v>
      </c>
      <c r="D30" s="1" t="s">
        <v>92</v>
      </c>
      <c r="E30" s="1" t="s">
        <v>70</v>
      </c>
      <c r="F30" s="1" t="s">
        <v>76</v>
      </c>
      <c r="G30" s="1" t="s">
        <v>53</v>
      </c>
      <c r="H30" s="1" t="s">
        <v>54</v>
      </c>
      <c r="I30" s="2">
        <v>160</v>
      </c>
      <c r="J30" s="2">
        <v>37.520000000000003</v>
      </c>
      <c r="K30" s="2">
        <f t="shared" si="0"/>
        <v>0</v>
      </c>
      <c r="L30" s="2">
        <f t="shared" si="1"/>
        <v>37.520000000000003</v>
      </c>
      <c r="AL30" s="5" t="str">
        <f t="shared" si="2"/>
        <v/>
      </c>
      <c r="AN30" s="5" t="str">
        <f t="shared" si="3"/>
        <v/>
      </c>
      <c r="AP30" s="5" t="str">
        <f t="shared" si="4"/>
        <v/>
      </c>
      <c r="AR30" s="2">
        <v>37.520000000000003</v>
      </c>
      <c r="AS30" s="5">
        <f t="shared" si="7"/>
        <v>0</v>
      </c>
      <c r="AT30" s="11">
        <f t="shared" si="8"/>
        <v>0</v>
      </c>
      <c r="AU30" s="5">
        <f t="shared" si="6"/>
        <v>0</v>
      </c>
    </row>
    <row r="31" spans="1:47" x14ac:dyDescent="0.25">
      <c r="A31" s="1" t="s">
        <v>90</v>
      </c>
      <c r="B31" s="1" t="s">
        <v>56</v>
      </c>
      <c r="C31" s="1" t="s">
        <v>91</v>
      </c>
      <c r="D31" s="1" t="s">
        <v>92</v>
      </c>
      <c r="E31" s="1" t="s">
        <v>69</v>
      </c>
      <c r="F31" s="1" t="s">
        <v>76</v>
      </c>
      <c r="G31" s="1" t="s">
        <v>53</v>
      </c>
      <c r="H31" s="1" t="s">
        <v>54</v>
      </c>
      <c r="I31" s="2">
        <v>160</v>
      </c>
      <c r="J31" s="2">
        <v>35.659999999999997</v>
      </c>
      <c r="K31" s="2">
        <f t="shared" si="0"/>
        <v>0</v>
      </c>
      <c r="L31" s="2">
        <f t="shared" si="1"/>
        <v>35.659999999999997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R31" s="2">
        <v>35.659999999999997</v>
      </c>
      <c r="AS31" s="5">
        <f t="shared" si="7"/>
        <v>0</v>
      </c>
      <c r="AT31" s="11">
        <f t="shared" si="8"/>
        <v>0</v>
      </c>
      <c r="AU31" s="5">
        <f t="shared" si="6"/>
        <v>0</v>
      </c>
    </row>
    <row r="32" spans="1:47" x14ac:dyDescent="0.25">
      <c r="A32" s="1" t="s">
        <v>90</v>
      </c>
      <c r="B32" s="1" t="s">
        <v>56</v>
      </c>
      <c r="C32" s="1" t="s">
        <v>91</v>
      </c>
      <c r="D32" s="1" t="s">
        <v>92</v>
      </c>
      <c r="E32" s="1" t="s">
        <v>67</v>
      </c>
      <c r="F32" s="1" t="s">
        <v>76</v>
      </c>
      <c r="G32" s="1" t="s">
        <v>53</v>
      </c>
      <c r="H32" s="1" t="s">
        <v>54</v>
      </c>
      <c r="I32" s="2">
        <v>160</v>
      </c>
      <c r="J32" s="2">
        <v>36.520000000000003</v>
      </c>
      <c r="K32" s="2">
        <f t="shared" si="0"/>
        <v>0</v>
      </c>
      <c r="L32" s="2">
        <f t="shared" si="1"/>
        <v>36.520000000000003</v>
      </c>
      <c r="AL32" s="5" t="str">
        <f t="shared" si="2"/>
        <v/>
      </c>
      <c r="AN32" s="5" t="str">
        <f t="shared" si="3"/>
        <v/>
      </c>
      <c r="AP32" s="5" t="str">
        <f t="shared" si="4"/>
        <v/>
      </c>
      <c r="AR32" s="2">
        <v>36.520000000000003</v>
      </c>
      <c r="AS32" s="5">
        <f t="shared" si="7"/>
        <v>0</v>
      </c>
      <c r="AT32" s="11">
        <f t="shared" si="8"/>
        <v>0</v>
      </c>
      <c r="AU32" s="5">
        <f t="shared" si="6"/>
        <v>0</v>
      </c>
    </row>
    <row r="33" spans="1:47" x14ac:dyDescent="0.25">
      <c r="A33" s="1" t="s">
        <v>90</v>
      </c>
      <c r="B33" s="1" t="s">
        <v>56</v>
      </c>
      <c r="C33" s="1" t="s">
        <v>91</v>
      </c>
      <c r="D33" s="1" t="s">
        <v>92</v>
      </c>
      <c r="E33" s="1" t="s">
        <v>66</v>
      </c>
      <c r="F33" s="1" t="s">
        <v>76</v>
      </c>
      <c r="G33" s="1" t="s">
        <v>53</v>
      </c>
      <c r="H33" s="1" t="s">
        <v>54</v>
      </c>
      <c r="I33" s="2">
        <v>160</v>
      </c>
      <c r="J33" s="2">
        <v>37.82</v>
      </c>
      <c r="K33" s="2">
        <f t="shared" si="0"/>
        <v>0</v>
      </c>
      <c r="L33" s="2">
        <f t="shared" si="1"/>
        <v>37.82</v>
      </c>
      <c r="AL33" s="5" t="str">
        <f t="shared" si="2"/>
        <v/>
      </c>
      <c r="AN33" s="5" t="str">
        <f t="shared" si="3"/>
        <v/>
      </c>
      <c r="AP33" s="5" t="str">
        <f t="shared" si="4"/>
        <v/>
      </c>
      <c r="AR33" s="2">
        <v>37.82</v>
      </c>
      <c r="AS33" s="5">
        <f t="shared" si="7"/>
        <v>0</v>
      </c>
      <c r="AT33" s="11">
        <f t="shared" si="8"/>
        <v>0</v>
      </c>
      <c r="AU33" s="5">
        <f t="shared" si="6"/>
        <v>0</v>
      </c>
    </row>
    <row r="34" spans="1:47" x14ac:dyDescent="0.25">
      <c r="A34" s="1" t="s">
        <v>90</v>
      </c>
      <c r="B34" s="1" t="s">
        <v>56</v>
      </c>
      <c r="C34" s="1" t="s">
        <v>91</v>
      </c>
      <c r="D34" s="1" t="s">
        <v>92</v>
      </c>
      <c r="E34" s="1" t="s">
        <v>75</v>
      </c>
      <c r="F34" s="1" t="s">
        <v>76</v>
      </c>
      <c r="G34" s="1" t="s">
        <v>53</v>
      </c>
      <c r="H34" s="1" t="s">
        <v>54</v>
      </c>
      <c r="I34" s="2">
        <v>160</v>
      </c>
      <c r="J34" s="2">
        <v>0.08</v>
      </c>
      <c r="K34" s="2">
        <f t="shared" si="0"/>
        <v>0</v>
      </c>
      <c r="L34" s="2">
        <f t="shared" si="1"/>
        <v>0.09</v>
      </c>
      <c r="AL34" s="5" t="str">
        <f t="shared" si="2"/>
        <v/>
      </c>
      <c r="AN34" s="5" t="str">
        <f t="shared" si="3"/>
        <v/>
      </c>
      <c r="AP34" s="5" t="str">
        <f t="shared" si="4"/>
        <v/>
      </c>
      <c r="AR34" s="2">
        <v>0.09</v>
      </c>
      <c r="AS34" s="5">
        <f t="shared" si="7"/>
        <v>0</v>
      </c>
      <c r="AT34" s="11">
        <f t="shared" si="8"/>
        <v>0</v>
      </c>
      <c r="AU34" s="5">
        <f t="shared" si="6"/>
        <v>0</v>
      </c>
    </row>
    <row r="35" spans="1:47" x14ac:dyDescent="0.25">
      <c r="A35" s="1" t="s">
        <v>93</v>
      </c>
      <c r="B35" s="1" t="s">
        <v>94</v>
      </c>
      <c r="C35" s="1" t="s">
        <v>95</v>
      </c>
      <c r="D35" s="1" t="s">
        <v>81</v>
      </c>
      <c r="E35" s="1" t="s">
        <v>77</v>
      </c>
      <c r="F35" s="1" t="s">
        <v>96</v>
      </c>
      <c r="G35" s="1" t="s">
        <v>53</v>
      </c>
      <c r="H35" s="1" t="s">
        <v>54</v>
      </c>
      <c r="I35" s="2">
        <v>2.3900001049041748</v>
      </c>
      <c r="J35" s="2">
        <v>2.37</v>
      </c>
      <c r="K35" s="2">
        <f t="shared" ref="K35:K66" si="9">SUM(N35,P35,R35,T35,V35,X35,Z35,AB35,AE35,AG35,AI35)</f>
        <v>1.37</v>
      </c>
      <c r="L35" s="2">
        <f t="shared" ref="L35:L66" si="10">SUM(M35,AD35,AK35,AM35,AO35,AQ35,AR35)</f>
        <v>0</v>
      </c>
      <c r="T35" s="8">
        <v>0.13</v>
      </c>
      <c r="U35" s="5">
        <v>42.64</v>
      </c>
      <c r="Z35" s="9">
        <v>1.24</v>
      </c>
      <c r="AA35" s="5">
        <v>162.44</v>
      </c>
      <c r="AL35" s="5" t="str">
        <f t="shared" ref="AL35:AL66" si="11">IF(AK35&gt;0,AK35*$AL$1,"")</f>
        <v/>
      </c>
      <c r="AN35" s="5" t="str">
        <f t="shared" ref="AN35:AN66" si="12">IF(AM35&gt;0,AM35*$AN$1,"")</f>
        <v/>
      </c>
      <c r="AP35" s="5" t="str">
        <f t="shared" ref="AP35:AP66" si="13">IF(AO35&gt;0,AO35*$AP$1,"")</f>
        <v/>
      </c>
      <c r="AS35" s="5">
        <f t="shared" si="7"/>
        <v>205.07999999999998</v>
      </c>
      <c r="AT35" s="11">
        <f t="shared" si="8"/>
        <v>1.2178709776399309E-2</v>
      </c>
      <c r="AU35" s="5">
        <f t="shared" si="6"/>
        <v>12.178709776399309</v>
      </c>
    </row>
    <row r="36" spans="1:47" x14ac:dyDescent="0.25">
      <c r="A36" s="1" t="s">
        <v>97</v>
      </c>
      <c r="B36" s="1" t="s">
        <v>98</v>
      </c>
      <c r="C36" s="1" t="s">
        <v>99</v>
      </c>
      <c r="D36" s="1" t="s">
        <v>100</v>
      </c>
      <c r="E36" s="1" t="s">
        <v>77</v>
      </c>
      <c r="F36" s="1" t="s">
        <v>96</v>
      </c>
      <c r="G36" s="1" t="s">
        <v>53</v>
      </c>
      <c r="H36" s="1" t="s">
        <v>54</v>
      </c>
      <c r="I36" s="2">
        <v>177.61000061035159</v>
      </c>
      <c r="J36" s="2">
        <v>35.619999999999997</v>
      </c>
      <c r="K36" s="2">
        <f t="shared" si="9"/>
        <v>7.1899999999999995</v>
      </c>
      <c r="L36" s="2">
        <f t="shared" si="10"/>
        <v>0</v>
      </c>
      <c r="T36" s="8">
        <v>6.97</v>
      </c>
      <c r="U36" s="5">
        <v>2286.16</v>
      </c>
      <c r="Z36" s="9">
        <v>0.22</v>
      </c>
      <c r="AA36" s="5">
        <v>28.82</v>
      </c>
      <c r="AL36" s="5" t="str">
        <f t="shared" si="11"/>
        <v/>
      </c>
      <c r="AN36" s="5" t="str">
        <f t="shared" si="12"/>
        <v/>
      </c>
      <c r="AP36" s="5" t="str">
        <f t="shared" si="13"/>
        <v/>
      </c>
      <c r="AS36" s="5">
        <f t="shared" si="7"/>
        <v>2314.98</v>
      </c>
      <c r="AT36" s="11">
        <f t="shared" si="8"/>
        <v>0.13747547083171871</v>
      </c>
      <c r="AU36" s="5">
        <f t="shared" si="6"/>
        <v>137.47547083171872</v>
      </c>
    </row>
    <row r="37" spans="1:47" x14ac:dyDescent="0.25">
      <c r="A37" s="1" t="s">
        <v>97</v>
      </c>
      <c r="B37" s="1" t="s">
        <v>98</v>
      </c>
      <c r="C37" s="1" t="s">
        <v>99</v>
      </c>
      <c r="D37" s="1" t="s">
        <v>100</v>
      </c>
      <c r="E37" s="1" t="s">
        <v>88</v>
      </c>
      <c r="F37" s="1" t="s">
        <v>96</v>
      </c>
      <c r="G37" s="1" t="s">
        <v>53</v>
      </c>
      <c r="H37" s="1" t="s">
        <v>54</v>
      </c>
      <c r="I37" s="2">
        <v>177.61000061035159</v>
      </c>
      <c r="J37" s="2">
        <v>18.45</v>
      </c>
      <c r="K37" s="2">
        <f t="shared" si="9"/>
        <v>15.500000000000002</v>
      </c>
      <c r="L37" s="2">
        <f t="shared" si="10"/>
        <v>0</v>
      </c>
      <c r="R37" s="7">
        <v>5.2</v>
      </c>
      <c r="S37" s="5">
        <v>5686.2</v>
      </c>
      <c r="T37" s="8">
        <v>10.220000000000001</v>
      </c>
      <c r="U37" s="5">
        <v>3352.16</v>
      </c>
      <c r="Z37" s="9">
        <v>0.08</v>
      </c>
      <c r="AA37" s="5">
        <v>10.48</v>
      </c>
      <c r="AL37" s="5" t="str">
        <f t="shared" si="11"/>
        <v/>
      </c>
      <c r="AN37" s="5" t="str">
        <f t="shared" si="12"/>
        <v/>
      </c>
      <c r="AP37" s="5" t="str">
        <f t="shared" si="13"/>
        <v/>
      </c>
      <c r="AS37" s="5">
        <f t="shared" si="7"/>
        <v>9048.84</v>
      </c>
      <c r="AT37" s="11">
        <f t="shared" si="8"/>
        <v>0.53736686255643229</v>
      </c>
      <c r="AU37" s="5">
        <f t="shared" si="6"/>
        <v>537.36686255643235</v>
      </c>
    </row>
    <row r="38" spans="1:47" x14ac:dyDescent="0.25">
      <c r="A38" s="1" t="s">
        <v>101</v>
      </c>
      <c r="B38" s="1" t="s">
        <v>98</v>
      </c>
      <c r="C38" s="1" t="s">
        <v>99</v>
      </c>
      <c r="D38" s="1" t="s">
        <v>100</v>
      </c>
      <c r="E38" s="1" t="s">
        <v>88</v>
      </c>
      <c r="F38" s="1" t="s">
        <v>96</v>
      </c>
      <c r="G38" s="1" t="s">
        <v>53</v>
      </c>
      <c r="H38" s="1" t="s">
        <v>54</v>
      </c>
      <c r="I38" s="2">
        <v>60</v>
      </c>
      <c r="J38" s="2">
        <v>18.7</v>
      </c>
      <c r="K38" s="2">
        <f t="shared" si="9"/>
        <v>13.72</v>
      </c>
      <c r="L38" s="2">
        <f t="shared" si="10"/>
        <v>0</v>
      </c>
      <c r="R38" s="7">
        <v>13.72</v>
      </c>
      <c r="S38" s="5">
        <v>15002.82</v>
      </c>
      <c r="AL38" s="5" t="str">
        <f t="shared" si="11"/>
        <v/>
      </c>
      <c r="AN38" s="5" t="str">
        <f t="shared" si="12"/>
        <v/>
      </c>
      <c r="AP38" s="5" t="str">
        <f t="shared" si="13"/>
        <v/>
      </c>
      <c r="AS38" s="5">
        <f t="shared" si="7"/>
        <v>15002.82</v>
      </c>
      <c r="AT38" s="11">
        <f t="shared" si="8"/>
        <v>0.89094495127540019</v>
      </c>
      <c r="AU38" s="5">
        <f t="shared" si="6"/>
        <v>890.94495127540029</v>
      </c>
    </row>
    <row r="39" spans="1:47" x14ac:dyDescent="0.25">
      <c r="A39" s="1" t="s">
        <v>101</v>
      </c>
      <c r="B39" s="1" t="s">
        <v>98</v>
      </c>
      <c r="C39" s="1" t="s">
        <v>99</v>
      </c>
      <c r="D39" s="1" t="s">
        <v>100</v>
      </c>
      <c r="E39" s="1" t="s">
        <v>89</v>
      </c>
      <c r="F39" s="1" t="s">
        <v>96</v>
      </c>
      <c r="G39" s="1" t="s">
        <v>53</v>
      </c>
      <c r="H39" s="1" t="s">
        <v>54</v>
      </c>
      <c r="I39" s="2">
        <v>60</v>
      </c>
      <c r="J39" s="2">
        <v>36.03</v>
      </c>
      <c r="K39" s="2">
        <f t="shared" si="9"/>
        <v>13.56</v>
      </c>
      <c r="L39" s="2">
        <f t="shared" si="10"/>
        <v>0</v>
      </c>
      <c r="R39" s="7">
        <v>13.56</v>
      </c>
      <c r="S39" s="5">
        <v>14827.86</v>
      </c>
      <c r="AL39" s="5" t="str">
        <f t="shared" si="11"/>
        <v/>
      </c>
      <c r="AN39" s="5" t="str">
        <f t="shared" si="12"/>
        <v/>
      </c>
      <c r="AP39" s="5" t="str">
        <f t="shared" si="13"/>
        <v/>
      </c>
      <c r="AS39" s="5">
        <f t="shared" si="7"/>
        <v>14827.86</v>
      </c>
      <c r="AT39" s="11">
        <f t="shared" si="8"/>
        <v>0.8805549226890983</v>
      </c>
      <c r="AU39" s="5">
        <f t="shared" si="6"/>
        <v>880.55492268909825</v>
      </c>
    </row>
    <row r="40" spans="1:47" x14ac:dyDescent="0.25">
      <c r="A40" s="1" t="s">
        <v>102</v>
      </c>
      <c r="B40" s="1" t="s">
        <v>103</v>
      </c>
      <c r="C40" s="1" t="s">
        <v>104</v>
      </c>
      <c r="D40" s="1" t="s">
        <v>105</v>
      </c>
      <c r="E40" s="1" t="s">
        <v>64</v>
      </c>
      <c r="F40" s="1" t="s">
        <v>106</v>
      </c>
      <c r="G40" s="1" t="s">
        <v>53</v>
      </c>
      <c r="H40" s="1" t="s">
        <v>54</v>
      </c>
      <c r="I40" s="2">
        <v>34</v>
      </c>
      <c r="J40" s="2">
        <v>7.0000000000000007E-2</v>
      </c>
      <c r="K40" s="2">
        <f t="shared" si="9"/>
        <v>0.02</v>
      </c>
      <c r="L40" s="2">
        <f t="shared" si="10"/>
        <v>0</v>
      </c>
      <c r="R40" s="7">
        <v>0.02</v>
      </c>
      <c r="S40" s="5">
        <v>27.337499999999999</v>
      </c>
      <c r="AL40" s="5" t="str">
        <f t="shared" si="11"/>
        <v/>
      </c>
      <c r="AN40" s="5" t="str">
        <f t="shared" si="12"/>
        <v/>
      </c>
      <c r="AP40" s="5" t="str">
        <f t="shared" si="13"/>
        <v/>
      </c>
      <c r="AS40" s="5">
        <f t="shared" si="7"/>
        <v>27.337499999999999</v>
      </c>
      <c r="AT40" s="11">
        <f t="shared" si="8"/>
        <v>1.6234419666096942E-3</v>
      </c>
      <c r="AU40" s="5">
        <f t="shared" si="6"/>
        <v>1.6234419666096942</v>
      </c>
    </row>
    <row r="41" spans="1:47" x14ac:dyDescent="0.25">
      <c r="A41" s="1" t="s">
        <v>102</v>
      </c>
      <c r="B41" s="1" t="s">
        <v>103</v>
      </c>
      <c r="C41" s="1" t="s">
        <v>104</v>
      </c>
      <c r="D41" s="1" t="s">
        <v>105</v>
      </c>
      <c r="E41" s="1" t="s">
        <v>77</v>
      </c>
      <c r="F41" s="1" t="s">
        <v>106</v>
      </c>
      <c r="G41" s="1" t="s">
        <v>53</v>
      </c>
      <c r="H41" s="1" t="s">
        <v>54</v>
      </c>
      <c r="I41" s="2">
        <v>34</v>
      </c>
      <c r="J41" s="2">
        <v>0.08</v>
      </c>
      <c r="K41" s="2">
        <f t="shared" si="9"/>
        <v>0.08</v>
      </c>
      <c r="L41" s="2">
        <f t="shared" si="10"/>
        <v>0</v>
      </c>
      <c r="R41" s="7">
        <v>0.08</v>
      </c>
      <c r="S41" s="5">
        <v>109.35</v>
      </c>
      <c r="AL41" s="5" t="str">
        <f t="shared" si="11"/>
        <v/>
      </c>
      <c r="AN41" s="5" t="str">
        <f t="shared" si="12"/>
        <v/>
      </c>
      <c r="AP41" s="5" t="str">
        <f t="shared" si="13"/>
        <v/>
      </c>
      <c r="AS41" s="5">
        <f t="shared" si="7"/>
        <v>109.35</v>
      </c>
      <c r="AT41" s="11">
        <f t="shared" si="8"/>
        <v>6.4937678664387767E-3</v>
      </c>
      <c r="AU41" s="5">
        <f t="shared" si="6"/>
        <v>6.4937678664387768</v>
      </c>
    </row>
    <row r="42" spans="1:47" x14ac:dyDescent="0.25">
      <c r="A42" s="1" t="s">
        <v>102</v>
      </c>
      <c r="B42" s="1" t="s">
        <v>103</v>
      </c>
      <c r="C42" s="1" t="s">
        <v>104</v>
      </c>
      <c r="D42" s="1" t="s">
        <v>105</v>
      </c>
      <c r="E42" s="1" t="s">
        <v>88</v>
      </c>
      <c r="F42" s="1" t="s">
        <v>106</v>
      </c>
      <c r="G42" s="1" t="s">
        <v>53</v>
      </c>
      <c r="H42" s="1" t="s">
        <v>54</v>
      </c>
      <c r="I42" s="2">
        <v>34</v>
      </c>
      <c r="J42" s="2">
        <v>32.619999999999997</v>
      </c>
      <c r="K42" s="2">
        <f t="shared" si="9"/>
        <v>31.35</v>
      </c>
      <c r="L42" s="2">
        <f t="shared" si="10"/>
        <v>0</v>
      </c>
      <c r="P42" s="6">
        <v>6.05</v>
      </c>
      <c r="Q42" s="5">
        <v>13648.875</v>
      </c>
      <c r="R42" s="7">
        <v>22.3</v>
      </c>
      <c r="S42" s="5">
        <v>29468.007000000001</v>
      </c>
      <c r="AE42" s="2">
        <v>3</v>
      </c>
      <c r="AF42" s="5">
        <v>354</v>
      </c>
      <c r="AL42" s="5" t="str">
        <f t="shared" si="11"/>
        <v/>
      </c>
      <c r="AN42" s="5" t="str">
        <f t="shared" si="12"/>
        <v/>
      </c>
      <c r="AP42" s="5" t="str">
        <f t="shared" si="13"/>
        <v/>
      </c>
      <c r="AS42" s="5">
        <f t="shared" si="7"/>
        <v>43470.881999999998</v>
      </c>
      <c r="AT42" s="11">
        <f t="shared" si="8"/>
        <v>2.5815255295596877</v>
      </c>
      <c r="AU42" s="5">
        <f t="shared" si="6"/>
        <v>2581.5255295596876</v>
      </c>
    </row>
    <row r="43" spans="1:47" x14ac:dyDescent="0.25">
      <c r="A43" s="1" t="s">
        <v>107</v>
      </c>
      <c r="B43" s="1" t="s">
        <v>103</v>
      </c>
      <c r="C43" s="1" t="s">
        <v>104</v>
      </c>
      <c r="D43" s="1" t="s">
        <v>105</v>
      </c>
      <c r="E43" s="1" t="s">
        <v>51</v>
      </c>
      <c r="F43" s="1" t="s">
        <v>106</v>
      </c>
      <c r="G43" s="1" t="s">
        <v>53</v>
      </c>
      <c r="H43" s="1" t="s">
        <v>54</v>
      </c>
      <c r="I43" s="2">
        <v>40</v>
      </c>
      <c r="J43" s="2">
        <v>7.0000000000000007E-2</v>
      </c>
      <c r="K43" s="2">
        <f t="shared" si="9"/>
        <v>7.0000000000000007E-2</v>
      </c>
      <c r="L43" s="2">
        <f t="shared" si="10"/>
        <v>0</v>
      </c>
      <c r="R43" s="7">
        <v>7.0000000000000007E-2</v>
      </c>
      <c r="S43" s="5">
        <v>95.681250000000006</v>
      </c>
      <c r="AL43" s="5" t="str">
        <f t="shared" si="11"/>
        <v/>
      </c>
      <c r="AN43" s="5" t="str">
        <f t="shared" si="12"/>
        <v/>
      </c>
      <c r="AP43" s="5" t="str">
        <f t="shared" si="13"/>
        <v/>
      </c>
      <c r="AS43" s="5">
        <f t="shared" si="7"/>
        <v>95.681250000000006</v>
      </c>
      <c r="AT43" s="11">
        <f t="shared" si="8"/>
        <v>5.6820468831339302E-3</v>
      </c>
      <c r="AU43" s="5">
        <f t="shared" si="6"/>
        <v>5.6820468831339301</v>
      </c>
    </row>
    <row r="44" spans="1:47" x14ac:dyDescent="0.25">
      <c r="A44" s="1" t="s">
        <v>107</v>
      </c>
      <c r="B44" s="1" t="s">
        <v>103</v>
      </c>
      <c r="C44" s="1" t="s">
        <v>104</v>
      </c>
      <c r="D44" s="1" t="s">
        <v>105</v>
      </c>
      <c r="E44" s="1" t="s">
        <v>108</v>
      </c>
      <c r="F44" s="1" t="s">
        <v>106</v>
      </c>
      <c r="G44" s="1" t="s">
        <v>53</v>
      </c>
      <c r="H44" s="1" t="s">
        <v>54</v>
      </c>
      <c r="I44" s="2">
        <v>40</v>
      </c>
      <c r="J44" s="2">
        <v>0.08</v>
      </c>
      <c r="K44" s="2">
        <f t="shared" si="9"/>
        <v>0.08</v>
      </c>
      <c r="L44" s="2">
        <f t="shared" si="10"/>
        <v>0</v>
      </c>
      <c r="R44" s="7">
        <v>0.08</v>
      </c>
      <c r="S44" s="5">
        <v>109.35</v>
      </c>
      <c r="AL44" s="5" t="str">
        <f t="shared" si="11"/>
        <v/>
      </c>
      <c r="AN44" s="5" t="str">
        <f t="shared" si="12"/>
        <v/>
      </c>
      <c r="AP44" s="5" t="str">
        <f t="shared" si="13"/>
        <v/>
      </c>
      <c r="AS44" s="5">
        <f t="shared" si="7"/>
        <v>109.35</v>
      </c>
      <c r="AT44" s="11">
        <f t="shared" si="8"/>
        <v>6.4937678664387767E-3</v>
      </c>
      <c r="AU44" s="5">
        <f t="shared" si="6"/>
        <v>6.4937678664387768</v>
      </c>
    </row>
    <row r="45" spans="1:47" x14ac:dyDescent="0.25">
      <c r="A45" s="1" t="s">
        <v>107</v>
      </c>
      <c r="B45" s="1" t="s">
        <v>103</v>
      </c>
      <c r="C45" s="1" t="s">
        <v>104</v>
      </c>
      <c r="D45" s="1" t="s">
        <v>105</v>
      </c>
      <c r="E45" s="1" t="s">
        <v>77</v>
      </c>
      <c r="F45" s="1" t="s">
        <v>106</v>
      </c>
      <c r="G45" s="1" t="s">
        <v>53</v>
      </c>
      <c r="H45" s="1" t="s">
        <v>54</v>
      </c>
      <c r="I45" s="2">
        <v>40</v>
      </c>
      <c r="J45" s="2">
        <v>39.56</v>
      </c>
      <c r="K45" s="2">
        <f t="shared" si="9"/>
        <v>39.57</v>
      </c>
      <c r="L45" s="2">
        <f t="shared" si="10"/>
        <v>0</v>
      </c>
      <c r="P45" s="6">
        <v>0.01</v>
      </c>
      <c r="Q45" s="5">
        <v>26.762499999999999</v>
      </c>
      <c r="R45" s="7">
        <v>39.56</v>
      </c>
      <c r="S45" s="5">
        <v>54073.574999999997</v>
      </c>
      <c r="AL45" s="5" t="str">
        <f t="shared" si="11"/>
        <v/>
      </c>
      <c r="AN45" s="5" t="str">
        <f t="shared" si="12"/>
        <v/>
      </c>
      <c r="AP45" s="5" t="str">
        <f t="shared" si="13"/>
        <v/>
      </c>
      <c r="AS45" s="5">
        <f t="shared" si="7"/>
        <v>54100.337499999994</v>
      </c>
      <c r="AT45" s="11">
        <f t="shared" si="8"/>
        <v>3.2127575054503219</v>
      </c>
      <c r="AU45" s="5">
        <f t="shared" si="6"/>
        <v>3212.7575054503218</v>
      </c>
    </row>
    <row r="46" spans="1:47" x14ac:dyDescent="0.25">
      <c r="A46" s="1" t="s">
        <v>109</v>
      </c>
      <c r="B46" s="1" t="s">
        <v>110</v>
      </c>
      <c r="C46" s="1" t="s">
        <v>111</v>
      </c>
      <c r="D46" s="1" t="s">
        <v>112</v>
      </c>
      <c r="E46" s="1" t="s">
        <v>88</v>
      </c>
      <c r="F46" s="1" t="s">
        <v>106</v>
      </c>
      <c r="G46" s="1" t="s">
        <v>53</v>
      </c>
      <c r="H46" s="1" t="s">
        <v>54</v>
      </c>
      <c r="I46" s="2">
        <v>40</v>
      </c>
      <c r="J46" s="2">
        <v>0.08</v>
      </c>
      <c r="K46" s="2">
        <f t="shared" si="9"/>
        <v>0.08</v>
      </c>
      <c r="L46" s="2">
        <f t="shared" si="10"/>
        <v>0</v>
      </c>
      <c r="AE46" s="2">
        <v>0.08</v>
      </c>
      <c r="AF46" s="5">
        <v>9.44</v>
      </c>
      <c r="AL46" s="5" t="str">
        <f t="shared" si="11"/>
        <v/>
      </c>
      <c r="AN46" s="5" t="str">
        <f t="shared" si="12"/>
        <v/>
      </c>
      <c r="AP46" s="5" t="str">
        <f t="shared" si="13"/>
        <v/>
      </c>
      <c r="AS46" s="5">
        <f t="shared" si="7"/>
        <v>9.44</v>
      </c>
      <c r="AT46" s="11">
        <f t="shared" si="8"/>
        <v>5.6059596396142706E-4</v>
      </c>
      <c r="AU46" s="5">
        <f t="shared" si="6"/>
        <v>0.56059596396142708</v>
      </c>
    </row>
    <row r="47" spans="1:47" x14ac:dyDescent="0.25">
      <c r="A47" s="1" t="s">
        <v>109</v>
      </c>
      <c r="B47" s="1" t="s">
        <v>110</v>
      </c>
      <c r="C47" s="1" t="s">
        <v>111</v>
      </c>
      <c r="D47" s="1" t="s">
        <v>112</v>
      </c>
      <c r="E47" s="1" t="s">
        <v>89</v>
      </c>
      <c r="F47" s="1" t="s">
        <v>106</v>
      </c>
      <c r="G47" s="1" t="s">
        <v>53</v>
      </c>
      <c r="H47" s="1" t="s">
        <v>54</v>
      </c>
      <c r="I47" s="2">
        <v>40</v>
      </c>
      <c r="J47" s="2">
        <v>38.79</v>
      </c>
      <c r="K47" s="2">
        <f t="shared" si="9"/>
        <v>33.69</v>
      </c>
      <c r="L47" s="2">
        <f t="shared" si="10"/>
        <v>0</v>
      </c>
      <c r="P47" s="6">
        <v>1.31</v>
      </c>
      <c r="Q47" s="5">
        <v>2804.71</v>
      </c>
      <c r="R47" s="7">
        <v>4.24</v>
      </c>
      <c r="S47" s="5">
        <v>4636.4400000000014</v>
      </c>
      <c r="AE47" s="2">
        <v>28.14</v>
      </c>
      <c r="AF47" s="5">
        <v>3320.52</v>
      </c>
      <c r="AL47" s="5" t="str">
        <f t="shared" si="11"/>
        <v/>
      </c>
      <c r="AN47" s="5" t="str">
        <f t="shared" si="12"/>
        <v/>
      </c>
      <c r="AP47" s="5" t="str">
        <f t="shared" si="13"/>
        <v/>
      </c>
      <c r="AS47" s="5">
        <f t="shared" si="7"/>
        <v>10761.670000000002</v>
      </c>
      <c r="AT47" s="11">
        <f t="shared" si="8"/>
        <v>0.63908355587762422</v>
      </c>
      <c r="AU47" s="5">
        <f t="shared" si="6"/>
        <v>639.08355587762424</v>
      </c>
    </row>
    <row r="48" spans="1:47" x14ac:dyDescent="0.25">
      <c r="A48" s="1" t="s">
        <v>109</v>
      </c>
      <c r="B48" s="1" t="s">
        <v>110</v>
      </c>
      <c r="C48" s="1" t="s">
        <v>111</v>
      </c>
      <c r="D48" s="1" t="s">
        <v>112</v>
      </c>
      <c r="E48" s="1" t="s">
        <v>65</v>
      </c>
      <c r="F48" s="1" t="s">
        <v>106</v>
      </c>
      <c r="G48" s="1" t="s">
        <v>53</v>
      </c>
      <c r="H48" s="1" t="s">
        <v>54</v>
      </c>
      <c r="I48" s="2">
        <v>40</v>
      </c>
      <c r="J48" s="2">
        <v>0.06</v>
      </c>
      <c r="K48" s="2">
        <f t="shared" si="9"/>
        <v>0.03</v>
      </c>
      <c r="L48" s="2">
        <f t="shared" si="10"/>
        <v>0</v>
      </c>
      <c r="AE48" s="2">
        <v>0.03</v>
      </c>
      <c r="AF48" s="5">
        <v>3.54</v>
      </c>
      <c r="AL48" s="5" t="str">
        <f t="shared" si="11"/>
        <v/>
      </c>
      <c r="AN48" s="5" t="str">
        <f t="shared" si="12"/>
        <v/>
      </c>
      <c r="AP48" s="5" t="str">
        <f t="shared" si="13"/>
        <v/>
      </c>
      <c r="AS48" s="5">
        <f t="shared" si="7"/>
        <v>3.54</v>
      </c>
      <c r="AT48" s="11">
        <f t="shared" si="8"/>
        <v>2.1022348648553517E-4</v>
      </c>
      <c r="AU48" s="5">
        <f t="shared" si="6"/>
        <v>0.21022348648553518</v>
      </c>
    </row>
    <row r="49" spans="1:47" x14ac:dyDescent="0.25">
      <c r="A49" s="1" t="s">
        <v>113</v>
      </c>
      <c r="B49" s="1" t="s">
        <v>114</v>
      </c>
      <c r="C49" s="1" t="s">
        <v>104</v>
      </c>
      <c r="D49" s="1" t="s">
        <v>105</v>
      </c>
      <c r="E49" s="1" t="s">
        <v>88</v>
      </c>
      <c r="F49" s="1" t="s">
        <v>106</v>
      </c>
      <c r="G49" s="1" t="s">
        <v>53</v>
      </c>
      <c r="H49" s="1" t="s">
        <v>54</v>
      </c>
      <c r="I49" s="2">
        <v>6</v>
      </c>
      <c r="J49" s="2">
        <v>6</v>
      </c>
      <c r="K49" s="2">
        <f t="shared" si="9"/>
        <v>6</v>
      </c>
      <c r="L49" s="2">
        <f t="shared" si="10"/>
        <v>0</v>
      </c>
      <c r="AE49" s="2">
        <v>6</v>
      </c>
      <c r="AF49" s="5">
        <v>708</v>
      </c>
      <c r="AL49" s="5" t="str">
        <f t="shared" si="11"/>
        <v/>
      </c>
      <c r="AN49" s="5" t="str">
        <f t="shared" si="12"/>
        <v/>
      </c>
      <c r="AP49" s="5" t="str">
        <f t="shared" si="13"/>
        <v/>
      </c>
      <c r="AS49" s="5">
        <f t="shared" si="7"/>
        <v>708</v>
      </c>
      <c r="AT49" s="11">
        <f t="shared" si="8"/>
        <v>4.2044697297107032E-2</v>
      </c>
      <c r="AU49" s="5">
        <f t="shared" si="6"/>
        <v>42.044697297107035</v>
      </c>
    </row>
    <row r="50" spans="1:47" x14ac:dyDescent="0.25">
      <c r="A50" s="1" t="s">
        <v>115</v>
      </c>
      <c r="B50" s="1" t="s">
        <v>114</v>
      </c>
      <c r="C50" s="1" t="s">
        <v>104</v>
      </c>
      <c r="D50" s="1" t="s">
        <v>105</v>
      </c>
      <c r="E50" s="1" t="s">
        <v>51</v>
      </c>
      <c r="F50" s="1" t="s">
        <v>106</v>
      </c>
      <c r="G50" s="1" t="s">
        <v>53</v>
      </c>
      <c r="H50" s="1" t="s">
        <v>54</v>
      </c>
      <c r="I50" s="2">
        <v>40</v>
      </c>
      <c r="J50" s="2">
        <v>0.09</v>
      </c>
      <c r="K50" s="2">
        <f t="shared" si="9"/>
        <v>0.02</v>
      </c>
      <c r="L50" s="2">
        <f t="shared" si="10"/>
        <v>0</v>
      </c>
      <c r="R50" s="7">
        <v>0.02</v>
      </c>
      <c r="S50" s="5">
        <v>27.337499999999999</v>
      </c>
      <c r="AL50" s="5" t="str">
        <f t="shared" si="11"/>
        <v/>
      </c>
      <c r="AN50" s="5" t="str">
        <f t="shared" si="12"/>
        <v/>
      </c>
      <c r="AP50" s="5" t="str">
        <f t="shared" si="13"/>
        <v/>
      </c>
      <c r="AS50" s="5">
        <f t="shared" si="7"/>
        <v>27.337499999999999</v>
      </c>
      <c r="AT50" s="11">
        <f t="shared" si="8"/>
        <v>1.6234419666096942E-3</v>
      </c>
      <c r="AU50" s="5">
        <f t="shared" si="6"/>
        <v>1.6234419666096942</v>
      </c>
    </row>
    <row r="51" spans="1:47" x14ac:dyDescent="0.25">
      <c r="A51" s="1" t="s">
        <v>115</v>
      </c>
      <c r="B51" s="1" t="s">
        <v>114</v>
      </c>
      <c r="C51" s="1" t="s">
        <v>104</v>
      </c>
      <c r="D51" s="1" t="s">
        <v>105</v>
      </c>
      <c r="E51" s="1" t="s">
        <v>64</v>
      </c>
      <c r="F51" s="1" t="s">
        <v>106</v>
      </c>
      <c r="G51" s="1" t="s">
        <v>53</v>
      </c>
      <c r="H51" s="1" t="s">
        <v>54</v>
      </c>
      <c r="I51" s="2">
        <v>40</v>
      </c>
      <c r="J51" s="2">
        <v>39.909999999999997</v>
      </c>
      <c r="K51" s="2">
        <f t="shared" si="9"/>
        <v>0.77</v>
      </c>
      <c r="L51" s="2">
        <f t="shared" si="10"/>
        <v>0</v>
      </c>
      <c r="R51" s="7">
        <v>0.77</v>
      </c>
      <c r="S51" s="5">
        <v>1050.7264700000001</v>
      </c>
      <c r="AL51" s="5" t="str">
        <f t="shared" si="11"/>
        <v/>
      </c>
      <c r="AN51" s="5" t="str">
        <f t="shared" si="12"/>
        <v/>
      </c>
      <c r="AP51" s="5" t="str">
        <f t="shared" si="13"/>
        <v/>
      </c>
      <c r="AS51" s="5">
        <f t="shared" si="7"/>
        <v>1050.7264700000001</v>
      </c>
      <c r="AT51" s="11">
        <f t="shared" si="8"/>
        <v>6.2397565498881105E-2</v>
      </c>
      <c r="AU51" s="5">
        <f t="shared" si="6"/>
        <v>62.397565498881107</v>
      </c>
    </row>
    <row r="52" spans="1:47" x14ac:dyDescent="0.25">
      <c r="A52" s="1" t="s">
        <v>116</v>
      </c>
      <c r="B52" s="1" t="s">
        <v>114</v>
      </c>
      <c r="C52" s="1" t="s">
        <v>104</v>
      </c>
      <c r="D52" s="1" t="s">
        <v>105</v>
      </c>
      <c r="E52" s="1" t="s">
        <v>117</v>
      </c>
      <c r="F52" s="1" t="s">
        <v>106</v>
      </c>
      <c r="G52" s="1" t="s">
        <v>53</v>
      </c>
      <c r="H52" s="1" t="s">
        <v>54</v>
      </c>
      <c r="I52" s="2">
        <v>104.7600021362305</v>
      </c>
      <c r="J52" s="2">
        <v>38.67</v>
      </c>
      <c r="K52" s="2">
        <f t="shared" si="9"/>
        <v>14.07</v>
      </c>
      <c r="L52" s="2">
        <f t="shared" si="10"/>
        <v>0</v>
      </c>
      <c r="R52" s="7">
        <v>14.07</v>
      </c>
      <c r="S52" s="5">
        <v>19231.931250000001</v>
      </c>
      <c r="AL52" s="5" t="str">
        <f t="shared" si="11"/>
        <v/>
      </c>
      <c r="AN52" s="5" t="str">
        <f t="shared" si="12"/>
        <v/>
      </c>
      <c r="AP52" s="5" t="str">
        <f t="shared" si="13"/>
        <v/>
      </c>
      <c r="AS52" s="5">
        <f t="shared" si="7"/>
        <v>19231.931250000001</v>
      </c>
      <c r="AT52" s="11">
        <f t="shared" si="8"/>
        <v>1.1420914235099202</v>
      </c>
      <c r="AU52" s="5">
        <f t="shared" si="6"/>
        <v>1142.0914235099201</v>
      </c>
    </row>
    <row r="53" spans="1:47" x14ac:dyDescent="0.25">
      <c r="A53" s="1" t="s">
        <v>116</v>
      </c>
      <c r="B53" s="1" t="s">
        <v>114</v>
      </c>
      <c r="C53" s="1" t="s">
        <v>104</v>
      </c>
      <c r="D53" s="1" t="s">
        <v>105</v>
      </c>
      <c r="E53" s="1" t="s">
        <v>51</v>
      </c>
      <c r="F53" s="1" t="s">
        <v>106</v>
      </c>
      <c r="G53" s="1" t="s">
        <v>53</v>
      </c>
      <c r="H53" s="1" t="s">
        <v>54</v>
      </c>
      <c r="I53" s="2">
        <v>104.7600021362305</v>
      </c>
      <c r="J53" s="2">
        <v>40.29</v>
      </c>
      <c r="K53" s="2">
        <f t="shared" si="9"/>
        <v>21.14</v>
      </c>
      <c r="L53" s="2">
        <f t="shared" si="10"/>
        <v>0</v>
      </c>
      <c r="R53" s="7">
        <v>21.14</v>
      </c>
      <c r="S53" s="5">
        <v>28895.74</v>
      </c>
      <c r="AL53" s="5" t="str">
        <f t="shared" si="11"/>
        <v/>
      </c>
      <c r="AN53" s="5" t="str">
        <f t="shared" si="12"/>
        <v/>
      </c>
      <c r="AP53" s="5" t="str">
        <f t="shared" si="13"/>
        <v/>
      </c>
      <c r="AS53" s="5">
        <f t="shared" si="7"/>
        <v>28895.74</v>
      </c>
      <c r="AT53" s="11">
        <f t="shared" si="8"/>
        <v>1.7159783071693611</v>
      </c>
      <c r="AU53" s="5">
        <f t="shared" si="6"/>
        <v>1715.9783071693612</v>
      </c>
    </row>
    <row r="54" spans="1:47" x14ac:dyDescent="0.25">
      <c r="A54" s="1" t="s">
        <v>116</v>
      </c>
      <c r="B54" s="1" t="s">
        <v>114</v>
      </c>
      <c r="C54" s="1" t="s">
        <v>104</v>
      </c>
      <c r="D54" s="1" t="s">
        <v>105</v>
      </c>
      <c r="E54" s="1" t="s">
        <v>108</v>
      </c>
      <c r="F54" s="1" t="s">
        <v>106</v>
      </c>
      <c r="G54" s="1" t="s">
        <v>53</v>
      </c>
      <c r="H54" s="1" t="s">
        <v>54</v>
      </c>
      <c r="I54" s="2">
        <v>104.7600021362305</v>
      </c>
      <c r="J54" s="2">
        <v>24.2</v>
      </c>
      <c r="K54" s="2">
        <f t="shared" si="9"/>
        <v>20.41</v>
      </c>
      <c r="L54" s="2">
        <f t="shared" si="10"/>
        <v>0</v>
      </c>
      <c r="R54" s="7">
        <v>16.89</v>
      </c>
      <c r="S54" s="5">
        <v>23086.518749999999</v>
      </c>
      <c r="T54" s="8">
        <v>3.25</v>
      </c>
      <c r="U54" s="5">
        <v>1332.5</v>
      </c>
      <c r="Z54" s="9">
        <v>0.23</v>
      </c>
      <c r="AA54" s="5">
        <v>37.662500000000001</v>
      </c>
      <c r="AB54" s="10">
        <v>0.04</v>
      </c>
      <c r="AC54" s="5">
        <v>5.9</v>
      </c>
      <c r="AL54" s="5" t="str">
        <f t="shared" si="11"/>
        <v/>
      </c>
      <c r="AN54" s="5" t="str">
        <f t="shared" si="12"/>
        <v/>
      </c>
      <c r="AP54" s="5" t="str">
        <f t="shared" si="13"/>
        <v/>
      </c>
      <c r="AS54" s="5">
        <f t="shared" si="7"/>
        <v>24462.581249999999</v>
      </c>
      <c r="AT54" s="11">
        <f t="shared" si="8"/>
        <v>1.4527144403420003</v>
      </c>
      <c r="AU54" s="5">
        <f t="shared" si="6"/>
        <v>1452.7144403420002</v>
      </c>
    </row>
    <row r="55" spans="1:47" x14ac:dyDescent="0.25">
      <c r="A55" s="1" t="s">
        <v>118</v>
      </c>
      <c r="B55" s="1" t="s">
        <v>119</v>
      </c>
      <c r="C55" s="1" t="s">
        <v>120</v>
      </c>
      <c r="D55" s="1" t="s">
        <v>121</v>
      </c>
      <c r="E55" s="1" t="s">
        <v>108</v>
      </c>
      <c r="F55" s="1" t="s">
        <v>106</v>
      </c>
      <c r="G55" s="1" t="s">
        <v>53</v>
      </c>
      <c r="H55" s="1" t="s">
        <v>54</v>
      </c>
      <c r="I55" s="2">
        <v>14.36999988555908</v>
      </c>
      <c r="J55" s="2">
        <v>13.21</v>
      </c>
      <c r="K55" s="2">
        <f t="shared" si="9"/>
        <v>10.8</v>
      </c>
      <c r="L55" s="2">
        <f t="shared" si="10"/>
        <v>0</v>
      </c>
      <c r="R55" s="7">
        <v>0.04</v>
      </c>
      <c r="S55" s="5">
        <v>54.674999999999997</v>
      </c>
      <c r="T55" s="8">
        <v>0.02</v>
      </c>
      <c r="U55" s="5">
        <v>8.1999999999999993</v>
      </c>
      <c r="Z55" s="9">
        <v>1.84</v>
      </c>
      <c r="AA55" s="5">
        <v>295.40499999999997</v>
      </c>
      <c r="AB55" s="10">
        <v>8.9</v>
      </c>
      <c r="AC55" s="5">
        <v>1312.75</v>
      </c>
      <c r="AL55" s="5" t="str">
        <f t="shared" si="11"/>
        <v/>
      </c>
      <c r="AN55" s="5" t="str">
        <f t="shared" si="12"/>
        <v/>
      </c>
      <c r="AP55" s="5" t="str">
        <f t="shared" si="13"/>
        <v/>
      </c>
      <c r="AS55" s="5">
        <f t="shared" si="7"/>
        <v>1671.03</v>
      </c>
      <c r="AT55" s="11">
        <f t="shared" si="8"/>
        <v>9.9234393396023676E-2</v>
      </c>
      <c r="AU55" s="5">
        <f t="shared" si="6"/>
        <v>99.234393396023677</v>
      </c>
    </row>
    <row r="56" spans="1:47" x14ac:dyDescent="0.25">
      <c r="A56" s="1" t="s">
        <v>122</v>
      </c>
      <c r="B56" s="1" t="s">
        <v>110</v>
      </c>
      <c r="C56" s="1" t="s">
        <v>111</v>
      </c>
      <c r="D56" s="1" t="s">
        <v>112</v>
      </c>
      <c r="E56" s="1" t="s">
        <v>65</v>
      </c>
      <c r="F56" s="1" t="s">
        <v>106</v>
      </c>
      <c r="G56" s="1" t="s">
        <v>53</v>
      </c>
      <c r="H56" s="1" t="s">
        <v>54</v>
      </c>
      <c r="I56" s="2">
        <v>40</v>
      </c>
      <c r="J56" s="2">
        <v>39.25</v>
      </c>
      <c r="K56" s="2">
        <f t="shared" si="9"/>
        <v>1.37</v>
      </c>
      <c r="L56" s="2">
        <f t="shared" si="10"/>
        <v>0</v>
      </c>
      <c r="P56" s="6">
        <v>1.31</v>
      </c>
      <c r="Q56" s="5">
        <v>2804.71</v>
      </c>
      <c r="AE56" s="2">
        <v>0.06</v>
      </c>
      <c r="AF56" s="5">
        <v>7.08</v>
      </c>
      <c r="AL56" s="5" t="str">
        <f t="shared" si="11"/>
        <v/>
      </c>
      <c r="AN56" s="5" t="str">
        <f t="shared" si="12"/>
        <v/>
      </c>
      <c r="AP56" s="5" t="str">
        <f t="shared" si="13"/>
        <v/>
      </c>
      <c r="AS56" s="5">
        <f t="shared" si="7"/>
        <v>2811.79</v>
      </c>
      <c r="AT56" s="11">
        <f t="shared" si="8"/>
        <v>0.16697861499015901</v>
      </c>
      <c r="AU56" s="5">
        <f t="shared" si="6"/>
        <v>166.978614990159</v>
      </c>
    </row>
    <row r="57" spans="1:47" x14ac:dyDescent="0.25">
      <c r="A57" s="1" t="s">
        <v>123</v>
      </c>
      <c r="B57" s="1" t="s">
        <v>119</v>
      </c>
      <c r="C57" s="1" t="s">
        <v>120</v>
      </c>
      <c r="D57" s="1" t="s">
        <v>121</v>
      </c>
      <c r="E57" s="1" t="s">
        <v>108</v>
      </c>
      <c r="F57" s="1" t="s">
        <v>106</v>
      </c>
      <c r="G57" s="1" t="s">
        <v>53</v>
      </c>
      <c r="H57" s="1" t="s">
        <v>54</v>
      </c>
      <c r="I57" s="2">
        <v>0.87000000476837158</v>
      </c>
      <c r="J57" s="2">
        <v>0.45</v>
      </c>
      <c r="K57" s="2">
        <f t="shared" si="9"/>
        <v>0.44</v>
      </c>
      <c r="L57" s="2">
        <f t="shared" si="10"/>
        <v>0</v>
      </c>
      <c r="Z57" s="9">
        <v>0.3</v>
      </c>
      <c r="AA57" s="5">
        <v>39.627499999999998</v>
      </c>
      <c r="AB57" s="10">
        <v>0.14000000000000001</v>
      </c>
      <c r="AC57" s="5">
        <v>17.7</v>
      </c>
      <c r="AL57" s="5" t="str">
        <f t="shared" si="11"/>
        <v/>
      </c>
      <c r="AN57" s="5" t="str">
        <f t="shared" si="12"/>
        <v/>
      </c>
      <c r="AP57" s="5" t="str">
        <f t="shared" si="13"/>
        <v/>
      </c>
      <c r="AS57" s="5">
        <f t="shared" si="7"/>
        <v>57.327500000000001</v>
      </c>
      <c r="AT57" s="11">
        <f t="shared" si="8"/>
        <v>3.4044030851693558E-3</v>
      </c>
      <c r="AU57" s="5">
        <f t="shared" si="6"/>
        <v>3.4044030851693559</v>
      </c>
    </row>
    <row r="58" spans="1:47" x14ac:dyDescent="0.25">
      <c r="A58" s="1" t="s">
        <v>124</v>
      </c>
      <c r="B58" s="1" t="s">
        <v>125</v>
      </c>
      <c r="C58" s="1" t="s">
        <v>126</v>
      </c>
      <c r="D58" s="1" t="s">
        <v>81</v>
      </c>
      <c r="E58" s="1" t="s">
        <v>117</v>
      </c>
      <c r="F58" s="1" t="s">
        <v>127</v>
      </c>
      <c r="G58" s="1" t="s">
        <v>53</v>
      </c>
      <c r="H58" s="1" t="s">
        <v>54</v>
      </c>
      <c r="I58" s="2">
        <v>7.9600000381469727</v>
      </c>
      <c r="J58" s="2">
        <v>5.58</v>
      </c>
      <c r="K58" s="2">
        <f t="shared" si="9"/>
        <v>5.58</v>
      </c>
      <c r="L58" s="2">
        <f t="shared" si="10"/>
        <v>0</v>
      </c>
      <c r="R58" s="7">
        <v>0.42</v>
      </c>
      <c r="S58" s="5">
        <v>459.27</v>
      </c>
      <c r="Z58" s="9">
        <v>2.23</v>
      </c>
      <c r="AA58" s="5">
        <v>292.13</v>
      </c>
      <c r="AB58" s="10">
        <v>2.93</v>
      </c>
      <c r="AC58" s="5">
        <v>345.74</v>
      </c>
      <c r="AL58" s="5" t="str">
        <f t="shared" si="11"/>
        <v/>
      </c>
      <c r="AN58" s="5" t="str">
        <f t="shared" si="12"/>
        <v/>
      </c>
      <c r="AP58" s="5" t="str">
        <f t="shared" si="13"/>
        <v/>
      </c>
      <c r="AS58" s="5">
        <f t="shared" si="7"/>
        <v>1097.1399999999999</v>
      </c>
      <c r="AT58" s="11">
        <f t="shared" si="8"/>
        <v>6.5153840667440691E-2</v>
      </c>
      <c r="AU58" s="5">
        <f t="shared" si="6"/>
        <v>65.15384066744069</v>
      </c>
    </row>
    <row r="59" spans="1:47" x14ac:dyDescent="0.25">
      <c r="A59" s="1" t="s">
        <v>124</v>
      </c>
      <c r="B59" s="1" t="s">
        <v>125</v>
      </c>
      <c r="C59" s="1" t="s">
        <v>126</v>
      </c>
      <c r="D59" s="1" t="s">
        <v>81</v>
      </c>
      <c r="E59" s="1" t="s">
        <v>108</v>
      </c>
      <c r="F59" s="1" t="s">
        <v>127</v>
      </c>
      <c r="G59" s="1" t="s">
        <v>53</v>
      </c>
      <c r="H59" s="1" t="s">
        <v>54</v>
      </c>
      <c r="I59" s="2">
        <v>7.9600000381469727</v>
      </c>
      <c r="J59" s="2">
        <v>2.3199999999999998</v>
      </c>
      <c r="K59" s="2">
        <f t="shared" si="9"/>
        <v>2.3200000000000003</v>
      </c>
      <c r="L59" s="2">
        <f t="shared" si="10"/>
        <v>0</v>
      </c>
      <c r="R59" s="7">
        <v>0.01</v>
      </c>
      <c r="S59" s="5">
        <v>10.935</v>
      </c>
      <c r="Z59" s="9">
        <v>0.44</v>
      </c>
      <c r="AA59" s="5">
        <v>57.64</v>
      </c>
      <c r="AB59" s="10">
        <v>1.87</v>
      </c>
      <c r="AC59" s="5">
        <v>220.66</v>
      </c>
      <c r="AL59" s="5" t="str">
        <f t="shared" si="11"/>
        <v/>
      </c>
      <c r="AN59" s="5" t="str">
        <f t="shared" si="12"/>
        <v/>
      </c>
      <c r="AP59" s="5" t="str">
        <f t="shared" si="13"/>
        <v/>
      </c>
      <c r="AS59" s="5">
        <f t="shared" si="7"/>
        <v>289.23500000000001</v>
      </c>
      <c r="AT59" s="11">
        <f t="shared" si="8"/>
        <v>1.717626839368468E-2</v>
      </c>
      <c r="AU59" s="5">
        <f t="shared" si="6"/>
        <v>17.17626839368468</v>
      </c>
    </row>
    <row r="60" spans="1:47" x14ac:dyDescent="0.25">
      <c r="A60" s="1" t="s">
        <v>128</v>
      </c>
      <c r="B60" s="1" t="s">
        <v>129</v>
      </c>
      <c r="C60" s="1" t="s">
        <v>130</v>
      </c>
      <c r="D60" s="1" t="s">
        <v>131</v>
      </c>
      <c r="E60" s="1" t="s">
        <v>132</v>
      </c>
      <c r="F60" s="1" t="s">
        <v>127</v>
      </c>
      <c r="G60" s="1" t="s">
        <v>53</v>
      </c>
      <c r="H60" s="1" t="s">
        <v>54</v>
      </c>
      <c r="I60" s="2">
        <v>200.7799987792969</v>
      </c>
      <c r="J60" s="2">
        <v>0.05</v>
      </c>
      <c r="K60" s="2">
        <f t="shared" si="9"/>
        <v>0.05</v>
      </c>
      <c r="L60" s="2">
        <f t="shared" si="10"/>
        <v>0</v>
      </c>
      <c r="R60" s="7">
        <v>0.05</v>
      </c>
      <c r="S60" s="5">
        <v>62.876249999999999</v>
      </c>
      <c r="AL60" s="5" t="str">
        <f t="shared" si="11"/>
        <v/>
      </c>
      <c r="AN60" s="5" t="str">
        <f t="shared" si="12"/>
        <v/>
      </c>
      <c r="AP60" s="5" t="str">
        <f t="shared" si="13"/>
        <v/>
      </c>
      <c r="AS60" s="5">
        <f t="shared" si="7"/>
        <v>62.876249999999999</v>
      </c>
      <c r="AT60" s="11">
        <f t="shared" si="8"/>
        <v>3.7339165232022965E-3</v>
      </c>
      <c r="AU60" s="5">
        <f t="shared" si="6"/>
        <v>3.7339165232022964</v>
      </c>
    </row>
    <row r="61" spans="1:47" x14ac:dyDescent="0.25">
      <c r="A61" s="1" t="s">
        <v>128</v>
      </c>
      <c r="B61" s="1" t="s">
        <v>129</v>
      </c>
      <c r="C61" s="1" t="s">
        <v>130</v>
      </c>
      <c r="D61" s="1" t="s">
        <v>131</v>
      </c>
      <c r="E61" s="1" t="s">
        <v>75</v>
      </c>
      <c r="F61" s="1" t="s">
        <v>127</v>
      </c>
      <c r="G61" s="1" t="s">
        <v>53</v>
      </c>
      <c r="H61" s="1" t="s">
        <v>54</v>
      </c>
      <c r="I61" s="2">
        <v>200.7799987792969</v>
      </c>
      <c r="J61" s="2">
        <v>14.6</v>
      </c>
      <c r="K61" s="2">
        <f t="shared" si="9"/>
        <v>14.6</v>
      </c>
      <c r="L61" s="2">
        <f t="shared" si="10"/>
        <v>0</v>
      </c>
      <c r="P61" s="6">
        <v>12.85</v>
      </c>
      <c r="Q61" s="5">
        <v>34330.934999999998</v>
      </c>
      <c r="R61" s="7">
        <v>0.68</v>
      </c>
      <c r="S61" s="5">
        <v>929.47500000000002</v>
      </c>
      <c r="AE61" s="2">
        <v>1.07</v>
      </c>
      <c r="AF61" s="5">
        <v>157.82499999999999</v>
      </c>
      <c r="AL61" s="5" t="str">
        <f t="shared" si="11"/>
        <v/>
      </c>
      <c r="AN61" s="5" t="str">
        <f t="shared" si="12"/>
        <v/>
      </c>
      <c r="AP61" s="5" t="str">
        <f t="shared" si="13"/>
        <v/>
      </c>
      <c r="AS61" s="5">
        <f t="shared" si="7"/>
        <v>35418.234999999993</v>
      </c>
      <c r="AT61" s="11">
        <f t="shared" si="8"/>
        <v>2.1033177533514147</v>
      </c>
      <c r="AU61" s="5">
        <f t="shared" si="6"/>
        <v>2103.3177533514145</v>
      </c>
    </row>
    <row r="62" spans="1:47" x14ac:dyDescent="0.25">
      <c r="A62" s="1" t="s">
        <v>128</v>
      </c>
      <c r="B62" s="1" t="s">
        <v>129</v>
      </c>
      <c r="C62" s="1" t="s">
        <v>130</v>
      </c>
      <c r="D62" s="1" t="s">
        <v>131</v>
      </c>
      <c r="E62" s="1" t="s">
        <v>133</v>
      </c>
      <c r="F62" s="1" t="s">
        <v>127</v>
      </c>
      <c r="G62" s="1" t="s">
        <v>53</v>
      </c>
      <c r="H62" s="1" t="s">
        <v>54</v>
      </c>
      <c r="I62" s="2">
        <v>200.7799987792969</v>
      </c>
      <c r="J62" s="2">
        <v>38.04</v>
      </c>
      <c r="K62" s="2">
        <f t="shared" si="9"/>
        <v>38.04</v>
      </c>
      <c r="L62" s="2">
        <f t="shared" si="10"/>
        <v>0</v>
      </c>
      <c r="P62" s="6">
        <v>12.62</v>
      </c>
      <c r="Q62" s="5">
        <v>33774.275000000001</v>
      </c>
      <c r="R62" s="7">
        <v>25.42</v>
      </c>
      <c r="S62" s="5">
        <v>30992.52375</v>
      </c>
      <c r="AL62" s="5" t="str">
        <f t="shared" si="11"/>
        <v/>
      </c>
      <c r="AN62" s="5" t="str">
        <f t="shared" si="12"/>
        <v/>
      </c>
      <c r="AP62" s="5" t="str">
        <f t="shared" si="13"/>
        <v/>
      </c>
      <c r="AS62" s="5">
        <f t="shared" si="7"/>
        <v>64766.798750000002</v>
      </c>
      <c r="AT62" s="11">
        <f t="shared" si="8"/>
        <v>3.8461870739355941</v>
      </c>
      <c r="AU62" s="5">
        <f t="shared" si="6"/>
        <v>3846.1870739355941</v>
      </c>
    </row>
    <row r="63" spans="1:47" x14ac:dyDescent="0.25">
      <c r="A63" s="1" t="s">
        <v>128</v>
      </c>
      <c r="B63" s="1" t="s">
        <v>129</v>
      </c>
      <c r="C63" s="1" t="s">
        <v>130</v>
      </c>
      <c r="D63" s="1" t="s">
        <v>131</v>
      </c>
      <c r="E63" s="1" t="s">
        <v>51</v>
      </c>
      <c r="F63" s="1" t="s">
        <v>127</v>
      </c>
      <c r="G63" s="1" t="s">
        <v>53</v>
      </c>
      <c r="H63" s="1" t="s">
        <v>54</v>
      </c>
      <c r="I63" s="2">
        <v>200.7799987792969</v>
      </c>
      <c r="J63" s="2">
        <v>32.72</v>
      </c>
      <c r="K63" s="2">
        <f t="shared" si="9"/>
        <v>32.71</v>
      </c>
      <c r="L63" s="2">
        <f t="shared" si="10"/>
        <v>0</v>
      </c>
      <c r="P63" s="6">
        <v>23.94</v>
      </c>
      <c r="Q63" s="5">
        <v>53182.44</v>
      </c>
      <c r="R63" s="7">
        <v>5.63</v>
      </c>
      <c r="S63" s="5">
        <v>6189.2099999999991</v>
      </c>
      <c r="AE63" s="2">
        <v>3.14</v>
      </c>
      <c r="AF63" s="5">
        <v>423.62</v>
      </c>
      <c r="AL63" s="5" t="str">
        <f t="shared" si="11"/>
        <v/>
      </c>
      <c r="AN63" s="5" t="str">
        <f t="shared" si="12"/>
        <v/>
      </c>
      <c r="AP63" s="5" t="str">
        <f t="shared" si="13"/>
        <v/>
      </c>
      <c r="AS63" s="5">
        <f t="shared" si="7"/>
        <v>59795.270000000004</v>
      </c>
      <c r="AT63" s="11">
        <f t="shared" si="8"/>
        <v>3.5509520154643863</v>
      </c>
      <c r="AU63" s="5">
        <f t="shared" si="6"/>
        <v>3550.9520154643865</v>
      </c>
    </row>
    <row r="64" spans="1:47" x14ac:dyDescent="0.25">
      <c r="A64" s="1" t="s">
        <v>128</v>
      </c>
      <c r="B64" s="1" t="s">
        <v>129</v>
      </c>
      <c r="C64" s="1" t="s">
        <v>130</v>
      </c>
      <c r="D64" s="1" t="s">
        <v>131</v>
      </c>
      <c r="E64" s="1" t="s">
        <v>117</v>
      </c>
      <c r="F64" s="1" t="s">
        <v>127</v>
      </c>
      <c r="G64" s="1" t="s">
        <v>53</v>
      </c>
      <c r="H64" s="1" t="s">
        <v>54</v>
      </c>
      <c r="I64" s="2">
        <v>200.7799987792969</v>
      </c>
      <c r="J64" s="2">
        <v>32.06</v>
      </c>
      <c r="K64" s="2">
        <f t="shared" si="9"/>
        <v>32.06</v>
      </c>
      <c r="L64" s="2">
        <f t="shared" si="10"/>
        <v>0</v>
      </c>
      <c r="P64" s="6">
        <v>5.71</v>
      </c>
      <c r="Q64" s="5">
        <v>14435.692499999999</v>
      </c>
      <c r="R64" s="7">
        <v>23.95</v>
      </c>
      <c r="S64" s="5">
        <v>27151.605</v>
      </c>
      <c r="T64" s="8">
        <v>1.63</v>
      </c>
      <c r="U64" s="5">
        <v>537.1</v>
      </c>
      <c r="Z64" s="9">
        <v>0.75</v>
      </c>
      <c r="AA64" s="5">
        <v>98.25</v>
      </c>
      <c r="AB64" s="10">
        <v>0.02</v>
      </c>
      <c r="AC64" s="5">
        <v>2.36</v>
      </c>
      <c r="AL64" s="5" t="str">
        <f t="shared" si="11"/>
        <v/>
      </c>
      <c r="AN64" s="5" t="str">
        <f t="shared" si="12"/>
        <v/>
      </c>
      <c r="AP64" s="5" t="str">
        <f t="shared" si="13"/>
        <v/>
      </c>
      <c r="AS64" s="5">
        <f t="shared" si="7"/>
        <v>42225.0075</v>
      </c>
      <c r="AT64" s="11">
        <f t="shared" si="8"/>
        <v>2.507539065968325</v>
      </c>
      <c r="AU64" s="5">
        <f t="shared" si="6"/>
        <v>2507.5390659683248</v>
      </c>
    </row>
    <row r="65" spans="1:47" x14ac:dyDescent="0.25">
      <c r="A65" s="1" t="s">
        <v>128</v>
      </c>
      <c r="B65" s="1" t="s">
        <v>129</v>
      </c>
      <c r="C65" s="1" t="s">
        <v>130</v>
      </c>
      <c r="D65" s="1" t="s">
        <v>131</v>
      </c>
      <c r="E65" s="1" t="s">
        <v>108</v>
      </c>
      <c r="F65" s="1" t="s">
        <v>127</v>
      </c>
      <c r="G65" s="1" t="s">
        <v>53</v>
      </c>
      <c r="H65" s="1" t="s">
        <v>54</v>
      </c>
      <c r="I65" s="2">
        <v>200.7799987792969</v>
      </c>
      <c r="J65" s="2">
        <v>35.71</v>
      </c>
      <c r="K65" s="2">
        <f t="shared" si="9"/>
        <v>35.709999999999994</v>
      </c>
      <c r="L65" s="2">
        <f t="shared" si="10"/>
        <v>0</v>
      </c>
      <c r="N65" s="4">
        <v>13.45</v>
      </c>
      <c r="O65" s="5">
        <v>35790.449999999997</v>
      </c>
      <c r="P65" s="6">
        <v>15.28</v>
      </c>
      <c r="Q65" s="5">
        <v>32730.537499999999</v>
      </c>
      <c r="R65" s="7">
        <v>6.39</v>
      </c>
      <c r="S65" s="5">
        <v>6987.4649999999992</v>
      </c>
      <c r="T65" s="8">
        <v>0.17</v>
      </c>
      <c r="U65" s="5">
        <v>55.760000000000012</v>
      </c>
      <c r="Z65" s="9">
        <v>0.16</v>
      </c>
      <c r="AA65" s="5">
        <v>20.96</v>
      </c>
      <c r="AB65" s="10">
        <v>0.26</v>
      </c>
      <c r="AC65" s="5">
        <v>30.68</v>
      </c>
      <c r="AL65" s="5" t="str">
        <f t="shared" si="11"/>
        <v/>
      </c>
      <c r="AN65" s="5" t="str">
        <f t="shared" si="12"/>
        <v/>
      </c>
      <c r="AP65" s="5" t="str">
        <f t="shared" si="13"/>
        <v/>
      </c>
      <c r="AS65" s="5">
        <f t="shared" si="7"/>
        <v>75615.852499999979</v>
      </c>
      <c r="AT65" s="11">
        <f t="shared" si="8"/>
        <v>4.4904599282841708</v>
      </c>
      <c r="AU65" s="5">
        <f t="shared" si="6"/>
        <v>4490.4599282841709</v>
      </c>
    </row>
    <row r="66" spans="1:47" x14ac:dyDescent="0.25">
      <c r="A66" s="1" t="s">
        <v>128</v>
      </c>
      <c r="B66" s="1" t="s">
        <v>129</v>
      </c>
      <c r="C66" s="1" t="s">
        <v>130</v>
      </c>
      <c r="D66" s="1" t="s">
        <v>131</v>
      </c>
      <c r="E66" s="1" t="s">
        <v>77</v>
      </c>
      <c r="F66" s="1" t="s">
        <v>127</v>
      </c>
      <c r="G66" s="1" t="s">
        <v>53</v>
      </c>
      <c r="H66" s="1" t="s">
        <v>54</v>
      </c>
      <c r="I66" s="2">
        <v>200.7799987792969</v>
      </c>
      <c r="J66" s="2">
        <v>38.659999999999997</v>
      </c>
      <c r="K66" s="2">
        <f t="shared" si="9"/>
        <v>38.65</v>
      </c>
      <c r="L66" s="2">
        <f t="shared" si="10"/>
        <v>0</v>
      </c>
      <c r="N66" s="4">
        <v>6.69</v>
      </c>
      <c r="O66" s="5">
        <v>17802.09</v>
      </c>
      <c r="P66" s="6">
        <v>27.75</v>
      </c>
      <c r="Q66" s="5">
        <v>59412.75</v>
      </c>
      <c r="R66" s="7">
        <v>4.21</v>
      </c>
      <c r="S66" s="5">
        <v>4603.6350000000002</v>
      </c>
      <c r="AL66" s="5" t="str">
        <f t="shared" si="11"/>
        <v/>
      </c>
      <c r="AN66" s="5" t="str">
        <f t="shared" si="12"/>
        <v/>
      </c>
      <c r="AP66" s="5" t="str">
        <f t="shared" si="13"/>
        <v/>
      </c>
      <c r="AS66" s="5">
        <f t="shared" si="7"/>
        <v>81818.474999999991</v>
      </c>
      <c r="AT66" s="11">
        <f t="shared" si="8"/>
        <v>4.8588036930592073</v>
      </c>
      <c r="AU66" s="5">
        <f t="shared" si="6"/>
        <v>4858.8036930592079</v>
      </c>
    </row>
    <row r="67" spans="1:47" x14ac:dyDescent="0.25">
      <c r="A67" s="1" t="s">
        <v>134</v>
      </c>
      <c r="B67" s="1" t="s">
        <v>135</v>
      </c>
      <c r="C67" s="1" t="s">
        <v>136</v>
      </c>
      <c r="D67" s="1" t="s">
        <v>137</v>
      </c>
      <c r="E67" s="1" t="s">
        <v>132</v>
      </c>
      <c r="F67" s="1" t="s">
        <v>127</v>
      </c>
      <c r="G67" s="1" t="s">
        <v>53</v>
      </c>
      <c r="H67" s="1" t="s">
        <v>54</v>
      </c>
      <c r="I67" s="2">
        <v>71.199996948242188</v>
      </c>
      <c r="J67" s="2">
        <v>36.81</v>
      </c>
      <c r="K67" s="2">
        <f t="shared" ref="K67:K98" si="14">SUM(N67,P67,R67,T67,V67,X67,Z67,AB67,AE67,AG67,AI67)</f>
        <v>36.799999999999997</v>
      </c>
      <c r="L67" s="2">
        <f t="shared" ref="L67:L98" si="15">SUM(M67,AD67,AK67,AM67,AO67,AQ67,AR67)</f>
        <v>0</v>
      </c>
      <c r="R67" s="7">
        <v>35.29</v>
      </c>
      <c r="S67" s="5">
        <v>42982.751250000001</v>
      </c>
      <c r="T67" s="8">
        <v>1.51</v>
      </c>
      <c r="U67" s="5">
        <v>495.28</v>
      </c>
      <c r="AL67" s="5" t="str">
        <f t="shared" ref="AL67:AL98" si="16">IF(AK67&gt;0,AK67*$AL$1,"")</f>
        <v/>
      </c>
      <c r="AN67" s="5" t="str">
        <f t="shared" ref="AN67:AN98" si="17">IF(AM67&gt;0,AM67*$AN$1,"")</f>
        <v/>
      </c>
      <c r="AP67" s="5" t="str">
        <f t="shared" ref="AP67:AP98" si="18">IF(AO67&gt;0,AO67*$AP$1,"")</f>
        <v/>
      </c>
      <c r="AS67" s="5">
        <f t="shared" si="7"/>
        <v>43478.03125</v>
      </c>
      <c r="AT67" s="11">
        <f t="shared" si="8"/>
        <v>2.5819500889553817</v>
      </c>
      <c r="AU67" s="5">
        <f t="shared" ref="AU67:AU120" si="19">(AT67/100)*$AU$1</f>
        <v>2581.9500889553819</v>
      </c>
    </row>
    <row r="68" spans="1:47" x14ac:dyDescent="0.25">
      <c r="A68" s="1" t="s">
        <v>134</v>
      </c>
      <c r="B68" s="1" t="s">
        <v>135</v>
      </c>
      <c r="C68" s="1" t="s">
        <v>136</v>
      </c>
      <c r="D68" s="1" t="s">
        <v>137</v>
      </c>
      <c r="E68" s="1" t="s">
        <v>59</v>
      </c>
      <c r="F68" s="1" t="s">
        <v>127</v>
      </c>
      <c r="G68" s="1" t="s">
        <v>53</v>
      </c>
      <c r="H68" s="1" t="s">
        <v>54</v>
      </c>
      <c r="I68" s="2">
        <v>71.199996948242188</v>
      </c>
      <c r="J68" s="2">
        <v>29.78</v>
      </c>
      <c r="K68" s="2">
        <f t="shared" si="14"/>
        <v>29.79</v>
      </c>
      <c r="L68" s="2">
        <f t="shared" si="15"/>
        <v>0</v>
      </c>
      <c r="P68" s="6">
        <v>7.31</v>
      </c>
      <c r="Q68" s="5">
        <v>19563.387500000001</v>
      </c>
      <c r="R68" s="7">
        <v>15.37</v>
      </c>
      <c r="S68" s="5">
        <v>20801.103749999998</v>
      </c>
      <c r="T68" s="8">
        <v>5.81</v>
      </c>
      <c r="U68" s="5">
        <v>2382.1</v>
      </c>
      <c r="AE68" s="2">
        <v>1.3</v>
      </c>
      <c r="AF68" s="5">
        <v>191.75</v>
      </c>
      <c r="AL68" s="5" t="str">
        <f t="shared" si="16"/>
        <v/>
      </c>
      <c r="AN68" s="5" t="str">
        <f t="shared" si="17"/>
        <v/>
      </c>
      <c r="AP68" s="5" t="str">
        <f t="shared" si="18"/>
        <v/>
      </c>
      <c r="AS68" s="5">
        <f t="shared" ref="AS68:AS120" si="20">SUM(O68,Q68,S68,U68,W68,Y68,AA68,AC68,AF68,AH68,AJ68)</f>
        <v>42938.341249999998</v>
      </c>
      <c r="AT68" s="11">
        <f t="shared" ref="AT68:AT120" si="21">(AS68/$AS$121)*100</f>
        <v>2.5499005088928453</v>
      </c>
      <c r="AU68" s="5">
        <f t="shared" si="19"/>
        <v>2549.9005088928452</v>
      </c>
    </row>
    <row r="69" spans="1:47" x14ac:dyDescent="0.25">
      <c r="A69" s="1" t="s">
        <v>134</v>
      </c>
      <c r="B69" s="1" t="s">
        <v>135</v>
      </c>
      <c r="C69" s="1" t="s">
        <v>136</v>
      </c>
      <c r="D69" s="1" t="s">
        <v>137</v>
      </c>
      <c r="E69" s="1" t="s">
        <v>75</v>
      </c>
      <c r="F69" s="1" t="s">
        <v>127</v>
      </c>
      <c r="G69" s="1" t="s">
        <v>53</v>
      </c>
      <c r="H69" s="1" t="s">
        <v>54</v>
      </c>
      <c r="I69" s="2">
        <v>71.199996948242188</v>
      </c>
      <c r="J69" s="2">
        <v>0.05</v>
      </c>
      <c r="K69" s="2">
        <f t="shared" si="14"/>
        <v>0.05</v>
      </c>
      <c r="L69" s="2">
        <f t="shared" si="15"/>
        <v>0</v>
      </c>
      <c r="P69" s="6">
        <v>0.04</v>
      </c>
      <c r="Q69" s="5">
        <v>107.05</v>
      </c>
      <c r="AE69" s="2">
        <v>0.01</v>
      </c>
      <c r="AF69" s="5">
        <v>1.4750000000000001</v>
      </c>
      <c r="AL69" s="5" t="str">
        <f t="shared" si="16"/>
        <v/>
      </c>
      <c r="AN69" s="5" t="str">
        <f t="shared" si="17"/>
        <v/>
      </c>
      <c r="AP69" s="5" t="str">
        <f t="shared" si="18"/>
        <v/>
      </c>
      <c r="AS69" s="5">
        <f t="shared" si="20"/>
        <v>108.52499999999999</v>
      </c>
      <c r="AT69" s="11">
        <f t="shared" si="21"/>
        <v>6.4447751047578255E-3</v>
      </c>
      <c r="AU69" s="5">
        <f t="shared" si="19"/>
        <v>6.4447751047578254</v>
      </c>
    </row>
    <row r="70" spans="1:47" x14ac:dyDescent="0.25">
      <c r="A70" s="1" t="s">
        <v>138</v>
      </c>
      <c r="B70" s="1" t="s">
        <v>139</v>
      </c>
      <c r="C70" s="1" t="s">
        <v>111</v>
      </c>
      <c r="D70" s="1" t="s">
        <v>112</v>
      </c>
      <c r="E70" s="1" t="s">
        <v>64</v>
      </c>
      <c r="F70" s="1" t="s">
        <v>127</v>
      </c>
      <c r="G70" s="1" t="s">
        <v>53</v>
      </c>
      <c r="H70" s="1" t="s">
        <v>54</v>
      </c>
      <c r="I70" s="2">
        <v>51.099998474121087</v>
      </c>
      <c r="J70" s="2">
        <v>10.69</v>
      </c>
      <c r="K70" s="2">
        <f t="shared" si="14"/>
        <v>10.68</v>
      </c>
      <c r="L70" s="2">
        <f t="shared" si="15"/>
        <v>0</v>
      </c>
      <c r="P70" s="6">
        <v>3.22</v>
      </c>
      <c r="Q70" s="5">
        <v>6894.02</v>
      </c>
      <c r="R70" s="7">
        <v>7.45</v>
      </c>
      <c r="S70" s="5">
        <v>8146.5750000000007</v>
      </c>
      <c r="AE70" s="2">
        <v>0.01</v>
      </c>
      <c r="AF70" s="5">
        <v>1.18</v>
      </c>
      <c r="AL70" s="5" t="str">
        <f t="shared" si="16"/>
        <v/>
      </c>
      <c r="AN70" s="5" t="str">
        <f t="shared" si="17"/>
        <v/>
      </c>
      <c r="AP70" s="5" t="str">
        <f t="shared" si="18"/>
        <v/>
      </c>
      <c r="AS70" s="5">
        <f t="shared" si="20"/>
        <v>15041.775000000001</v>
      </c>
      <c r="AT70" s="11">
        <f t="shared" si="21"/>
        <v>0.89325830040422638</v>
      </c>
      <c r="AU70" s="5">
        <f t="shared" si="19"/>
        <v>893.25830040422636</v>
      </c>
    </row>
    <row r="71" spans="1:47" x14ac:dyDescent="0.25">
      <c r="A71" s="1" t="s">
        <v>138</v>
      </c>
      <c r="B71" s="1" t="s">
        <v>139</v>
      </c>
      <c r="C71" s="1" t="s">
        <v>111</v>
      </c>
      <c r="D71" s="1" t="s">
        <v>112</v>
      </c>
      <c r="E71" s="1" t="s">
        <v>51</v>
      </c>
      <c r="F71" s="1" t="s">
        <v>127</v>
      </c>
      <c r="G71" s="1" t="s">
        <v>53</v>
      </c>
      <c r="H71" s="1" t="s">
        <v>54</v>
      </c>
      <c r="I71" s="2">
        <v>51.099998474121087</v>
      </c>
      <c r="J71" s="2">
        <v>0.03</v>
      </c>
      <c r="K71" s="2">
        <f t="shared" si="14"/>
        <v>0.03</v>
      </c>
      <c r="L71" s="2">
        <f t="shared" si="15"/>
        <v>0</v>
      </c>
      <c r="R71" s="7">
        <v>0.03</v>
      </c>
      <c r="S71" s="5">
        <v>32.805</v>
      </c>
      <c r="AL71" s="5" t="str">
        <f t="shared" si="16"/>
        <v/>
      </c>
      <c r="AN71" s="5" t="str">
        <f t="shared" si="17"/>
        <v/>
      </c>
      <c r="AP71" s="5" t="str">
        <f t="shared" si="18"/>
        <v/>
      </c>
      <c r="AS71" s="5">
        <f t="shared" si="20"/>
        <v>32.805</v>
      </c>
      <c r="AT71" s="11">
        <f t="shared" si="21"/>
        <v>1.9481303599316333E-3</v>
      </c>
      <c r="AU71" s="5">
        <f t="shared" si="19"/>
        <v>1.9481303599316333</v>
      </c>
    </row>
    <row r="72" spans="1:47" x14ac:dyDescent="0.25">
      <c r="A72" s="1" t="s">
        <v>138</v>
      </c>
      <c r="B72" s="1" t="s">
        <v>139</v>
      </c>
      <c r="C72" s="1" t="s">
        <v>111</v>
      </c>
      <c r="D72" s="1" t="s">
        <v>112</v>
      </c>
      <c r="E72" s="1" t="s">
        <v>77</v>
      </c>
      <c r="F72" s="1" t="s">
        <v>127</v>
      </c>
      <c r="G72" s="1" t="s">
        <v>53</v>
      </c>
      <c r="H72" s="1" t="s">
        <v>54</v>
      </c>
      <c r="I72" s="2">
        <v>51.099998474121087</v>
      </c>
      <c r="J72" s="2">
        <v>0.08</v>
      </c>
      <c r="K72" s="2">
        <f t="shared" si="14"/>
        <v>0.08</v>
      </c>
      <c r="L72" s="2">
        <f t="shared" si="15"/>
        <v>0</v>
      </c>
      <c r="P72" s="6">
        <v>0.01</v>
      </c>
      <c r="Q72" s="5">
        <v>21.41</v>
      </c>
      <c r="R72" s="7">
        <v>7.0000000000000007E-2</v>
      </c>
      <c r="S72" s="5">
        <v>76.545000000000002</v>
      </c>
      <c r="AL72" s="5" t="str">
        <f t="shared" si="16"/>
        <v/>
      </c>
      <c r="AN72" s="5" t="str">
        <f t="shared" si="17"/>
        <v/>
      </c>
      <c r="AP72" s="5" t="str">
        <f t="shared" si="18"/>
        <v/>
      </c>
      <c r="AS72" s="5">
        <f t="shared" si="20"/>
        <v>97.954999999999998</v>
      </c>
      <c r="AT72" s="11">
        <f t="shared" si="21"/>
        <v>5.8170739035849151E-3</v>
      </c>
      <c r="AU72" s="5">
        <f t="shared" si="19"/>
        <v>5.8170739035849151</v>
      </c>
    </row>
    <row r="73" spans="1:47" x14ac:dyDescent="0.25">
      <c r="A73" s="1" t="s">
        <v>138</v>
      </c>
      <c r="B73" s="1" t="s">
        <v>139</v>
      </c>
      <c r="C73" s="1" t="s">
        <v>111</v>
      </c>
      <c r="D73" s="1" t="s">
        <v>112</v>
      </c>
      <c r="E73" s="1" t="s">
        <v>88</v>
      </c>
      <c r="F73" s="1" t="s">
        <v>127</v>
      </c>
      <c r="G73" s="1" t="s">
        <v>53</v>
      </c>
      <c r="H73" s="1" t="s">
        <v>54</v>
      </c>
      <c r="I73" s="2">
        <v>51.099998474121087</v>
      </c>
      <c r="J73" s="2">
        <v>38.83</v>
      </c>
      <c r="K73" s="2">
        <f t="shared" si="14"/>
        <v>38.83</v>
      </c>
      <c r="L73" s="2">
        <f t="shared" si="15"/>
        <v>0</v>
      </c>
      <c r="P73" s="6">
        <v>0.42</v>
      </c>
      <c r="Q73" s="5">
        <v>899.21999999999991</v>
      </c>
      <c r="R73" s="7">
        <v>35.22</v>
      </c>
      <c r="S73" s="5">
        <v>38513.07</v>
      </c>
      <c r="T73" s="8">
        <v>3.19</v>
      </c>
      <c r="U73" s="5">
        <v>1046.32</v>
      </c>
      <c r="AL73" s="5" t="str">
        <f t="shared" si="16"/>
        <v/>
      </c>
      <c r="AN73" s="5" t="str">
        <f t="shared" si="17"/>
        <v/>
      </c>
      <c r="AP73" s="5" t="str">
        <f t="shared" si="18"/>
        <v/>
      </c>
      <c r="AS73" s="5">
        <f t="shared" si="20"/>
        <v>40458.61</v>
      </c>
      <c r="AT73" s="11">
        <f t="shared" si="21"/>
        <v>2.4026412577848979</v>
      </c>
      <c r="AU73" s="5">
        <f t="shared" si="19"/>
        <v>2402.6412577848978</v>
      </c>
    </row>
    <row r="74" spans="1:47" x14ac:dyDescent="0.25">
      <c r="A74" s="1" t="s">
        <v>140</v>
      </c>
      <c r="B74" s="1" t="s">
        <v>139</v>
      </c>
      <c r="C74" s="1" t="s">
        <v>111</v>
      </c>
      <c r="D74" s="1" t="s">
        <v>112</v>
      </c>
      <c r="E74" s="1" t="s">
        <v>66</v>
      </c>
      <c r="F74" s="1" t="s">
        <v>127</v>
      </c>
      <c r="G74" s="1" t="s">
        <v>53</v>
      </c>
      <c r="H74" s="1" t="s">
        <v>54</v>
      </c>
      <c r="I74" s="2">
        <v>28.89999961853027</v>
      </c>
      <c r="J74" s="2">
        <v>0.06</v>
      </c>
      <c r="K74" s="2">
        <f t="shared" si="14"/>
        <v>0.06</v>
      </c>
      <c r="L74" s="2">
        <f t="shared" si="15"/>
        <v>0</v>
      </c>
      <c r="AE74" s="2">
        <v>0.06</v>
      </c>
      <c r="AF74" s="5">
        <v>7.08</v>
      </c>
      <c r="AL74" s="5" t="str">
        <f t="shared" si="16"/>
        <v/>
      </c>
      <c r="AN74" s="5" t="str">
        <f t="shared" si="17"/>
        <v/>
      </c>
      <c r="AP74" s="5" t="str">
        <f t="shared" si="18"/>
        <v/>
      </c>
      <c r="AS74" s="5">
        <f t="shared" si="20"/>
        <v>7.08</v>
      </c>
      <c r="AT74" s="11">
        <f t="shared" si="21"/>
        <v>4.2044697297107035E-4</v>
      </c>
      <c r="AU74" s="5">
        <f t="shared" si="19"/>
        <v>0.42044697297107037</v>
      </c>
    </row>
    <row r="75" spans="1:47" x14ac:dyDescent="0.25">
      <c r="A75" s="1" t="s">
        <v>140</v>
      </c>
      <c r="B75" s="1" t="s">
        <v>139</v>
      </c>
      <c r="C75" s="1" t="s">
        <v>111</v>
      </c>
      <c r="D75" s="1" t="s">
        <v>112</v>
      </c>
      <c r="E75" s="1" t="s">
        <v>64</v>
      </c>
      <c r="F75" s="1" t="s">
        <v>127</v>
      </c>
      <c r="G75" s="1" t="s">
        <v>53</v>
      </c>
      <c r="H75" s="1" t="s">
        <v>54</v>
      </c>
      <c r="I75" s="2">
        <v>28.89999961853027</v>
      </c>
      <c r="J75" s="2">
        <v>28.79</v>
      </c>
      <c r="K75" s="2">
        <f t="shared" si="14"/>
        <v>28.79</v>
      </c>
      <c r="L75" s="2">
        <f t="shared" si="15"/>
        <v>0</v>
      </c>
      <c r="P75" s="6">
        <v>2.5299999999999998</v>
      </c>
      <c r="Q75" s="5">
        <v>5416.73</v>
      </c>
      <c r="R75" s="7">
        <v>0.6</v>
      </c>
      <c r="S75" s="5">
        <v>656.1</v>
      </c>
      <c r="AE75" s="2">
        <v>25.66</v>
      </c>
      <c r="AF75" s="5">
        <v>3030.83</v>
      </c>
      <c r="AL75" s="5" t="str">
        <f t="shared" si="16"/>
        <v/>
      </c>
      <c r="AN75" s="5" t="str">
        <f t="shared" si="17"/>
        <v/>
      </c>
      <c r="AP75" s="5" t="str">
        <f t="shared" si="18"/>
        <v/>
      </c>
      <c r="AS75" s="5">
        <f t="shared" si="20"/>
        <v>9103.66</v>
      </c>
      <c r="AT75" s="11">
        <f t="shared" si="21"/>
        <v>0.54062235733867436</v>
      </c>
      <c r="AU75" s="5">
        <f t="shared" si="19"/>
        <v>540.62235733867431</v>
      </c>
    </row>
    <row r="76" spans="1:47" x14ac:dyDescent="0.25">
      <c r="A76" s="1" t="s">
        <v>140</v>
      </c>
      <c r="B76" s="1" t="s">
        <v>139</v>
      </c>
      <c r="C76" s="1" t="s">
        <v>111</v>
      </c>
      <c r="D76" s="1" t="s">
        <v>112</v>
      </c>
      <c r="E76" s="1" t="s">
        <v>51</v>
      </c>
      <c r="F76" s="1" t="s">
        <v>127</v>
      </c>
      <c r="G76" s="1" t="s">
        <v>53</v>
      </c>
      <c r="H76" s="1" t="s">
        <v>54</v>
      </c>
      <c r="I76" s="2">
        <v>28.89999961853027</v>
      </c>
      <c r="J76" s="2">
        <v>0.05</v>
      </c>
      <c r="K76" s="2">
        <f t="shared" si="14"/>
        <v>0.05</v>
      </c>
      <c r="L76" s="2">
        <f t="shared" si="15"/>
        <v>0</v>
      </c>
      <c r="AE76" s="2">
        <v>0.05</v>
      </c>
      <c r="AF76" s="5">
        <v>6.1950000000000003</v>
      </c>
      <c r="AL76" s="5" t="str">
        <f t="shared" si="16"/>
        <v/>
      </c>
      <c r="AN76" s="5" t="str">
        <f t="shared" si="17"/>
        <v/>
      </c>
      <c r="AP76" s="5" t="str">
        <f t="shared" si="18"/>
        <v/>
      </c>
      <c r="AS76" s="5">
        <f t="shared" si="20"/>
        <v>6.1950000000000003</v>
      </c>
      <c r="AT76" s="11">
        <f t="shared" si="21"/>
        <v>3.6789110134968658E-4</v>
      </c>
      <c r="AU76" s="5">
        <f t="shared" si="19"/>
        <v>0.36789110134968656</v>
      </c>
    </row>
    <row r="77" spans="1:47" x14ac:dyDescent="0.25">
      <c r="A77" s="1" t="s">
        <v>141</v>
      </c>
      <c r="B77" s="1" t="s">
        <v>139</v>
      </c>
      <c r="C77" s="1" t="s">
        <v>111</v>
      </c>
      <c r="D77" s="1" t="s">
        <v>112</v>
      </c>
      <c r="E77" s="1" t="s">
        <v>67</v>
      </c>
      <c r="F77" s="1" t="s">
        <v>127</v>
      </c>
      <c r="G77" s="1" t="s">
        <v>53</v>
      </c>
      <c r="H77" s="1" t="s">
        <v>54</v>
      </c>
      <c r="I77" s="2">
        <v>80</v>
      </c>
      <c r="J77" s="2">
        <v>0.06</v>
      </c>
      <c r="K77" s="2">
        <f t="shared" si="14"/>
        <v>0.06</v>
      </c>
      <c r="L77" s="2">
        <f t="shared" si="15"/>
        <v>0</v>
      </c>
      <c r="P77" s="6">
        <v>0.01</v>
      </c>
      <c r="Q77" s="5">
        <v>21.41</v>
      </c>
      <c r="R77" s="7">
        <v>0.03</v>
      </c>
      <c r="S77" s="5">
        <v>32.805</v>
      </c>
      <c r="AE77" s="2">
        <v>0.02</v>
      </c>
      <c r="AF77" s="5">
        <v>2.36</v>
      </c>
      <c r="AL77" s="5" t="str">
        <f t="shared" si="16"/>
        <v/>
      </c>
      <c r="AN77" s="5" t="str">
        <f t="shared" si="17"/>
        <v/>
      </c>
      <c r="AP77" s="5" t="str">
        <f t="shared" si="18"/>
        <v/>
      </c>
      <c r="AS77" s="5">
        <f t="shared" si="20"/>
        <v>56.575000000000003</v>
      </c>
      <c r="AT77" s="11">
        <f t="shared" si="21"/>
        <v>3.3597157479997608E-3</v>
      </c>
      <c r="AU77" s="5">
        <f t="shared" si="19"/>
        <v>3.3597157479997608</v>
      </c>
    </row>
    <row r="78" spans="1:47" x14ac:dyDescent="0.25">
      <c r="A78" s="1" t="s">
        <v>141</v>
      </c>
      <c r="B78" s="1" t="s">
        <v>139</v>
      </c>
      <c r="C78" s="1" t="s">
        <v>111</v>
      </c>
      <c r="D78" s="1" t="s">
        <v>112</v>
      </c>
      <c r="E78" s="1" t="s">
        <v>65</v>
      </c>
      <c r="F78" s="1" t="s">
        <v>127</v>
      </c>
      <c r="G78" s="1" t="s">
        <v>53</v>
      </c>
      <c r="H78" s="1" t="s">
        <v>54</v>
      </c>
      <c r="I78" s="2">
        <v>80</v>
      </c>
      <c r="J78" s="2">
        <v>38.94</v>
      </c>
      <c r="K78" s="2">
        <f t="shared" si="14"/>
        <v>38.93</v>
      </c>
      <c r="L78" s="2">
        <f t="shared" si="15"/>
        <v>0</v>
      </c>
      <c r="P78" s="6">
        <v>7.31</v>
      </c>
      <c r="Q78" s="5">
        <v>15650.71</v>
      </c>
      <c r="R78" s="7">
        <v>27.55</v>
      </c>
      <c r="S78" s="5">
        <v>30125.924999999999</v>
      </c>
      <c r="T78" s="8">
        <v>1.03</v>
      </c>
      <c r="U78" s="5">
        <v>337.84</v>
      </c>
      <c r="AE78" s="2">
        <v>3.04</v>
      </c>
      <c r="AF78" s="5">
        <v>358.72</v>
      </c>
      <c r="AL78" s="5" t="str">
        <f t="shared" si="16"/>
        <v/>
      </c>
      <c r="AN78" s="5" t="str">
        <f t="shared" si="17"/>
        <v/>
      </c>
      <c r="AP78" s="5" t="str">
        <f t="shared" si="18"/>
        <v/>
      </c>
      <c r="AS78" s="5">
        <f t="shared" si="20"/>
        <v>46473.194999999992</v>
      </c>
      <c r="AT78" s="11">
        <f t="shared" si="21"/>
        <v>2.759818384469531</v>
      </c>
      <c r="AU78" s="5">
        <f t="shared" si="19"/>
        <v>2759.8183844695309</v>
      </c>
    </row>
    <row r="79" spans="1:47" x14ac:dyDescent="0.25">
      <c r="A79" s="1" t="s">
        <v>141</v>
      </c>
      <c r="B79" s="1" t="s">
        <v>139</v>
      </c>
      <c r="C79" s="1" t="s">
        <v>111</v>
      </c>
      <c r="D79" s="1" t="s">
        <v>112</v>
      </c>
      <c r="E79" s="1" t="s">
        <v>64</v>
      </c>
      <c r="F79" s="1" t="s">
        <v>127</v>
      </c>
      <c r="G79" s="1" t="s">
        <v>53</v>
      </c>
      <c r="H79" s="1" t="s">
        <v>54</v>
      </c>
      <c r="I79" s="2">
        <v>80</v>
      </c>
      <c r="J79" s="2">
        <v>0.09</v>
      </c>
      <c r="K79" s="2">
        <f t="shared" si="14"/>
        <v>0.08</v>
      </c>
      <c r="L79" s="2">
        <f t="shared" si="15"/>
        <v>0</v>
      </c>
      <c r="P79" s="6">
        <v>0.04</v>
      </c>
      <c r="Q79" s="5">
        <v>85.64</v>
      </c>
      <c r="AE79" s="2">
        <v>0.04</v>
      </c>
      <c r="AF79" s="5">
        <v>4.72</v>
      </c>
      <c r="AL79" s="5" t="str">
        <f t="shared" si="16"/>
        <v/>
      </c>
      <c r="AN79" s="5" t="str">
        <f t="shared" si="17"/>
        <v/>
      </c>
      <c r="AP79" s="5" t="str">
        <f t="shared" si="18"/>
        <v/>
      </c>
      <c r="AS79" s="5">
        <f t="shared" si="20"/>
        <v>90.36</v>
      </c>
      <c r="AT79" s="11">
        <f t="shared" si="21"/>
        <v>5.3660435702917965E-3</v>
      </c>
      <c r="AU79" s="5">
        <f t="shared" si="19"/>
        <v>5.3660435702917963</v>
      </c>
    </row>
    <row r="80" spans="1:47" x14ac:dyDescent="0.25">
      <c r="A80" s="1" t="s">
        <v>141</v>
      </c>
      <c r="B80" s="1" t="s">
        <v>139</v>
      </c>
      <c r="C80" s="1" t="s">
        <v>111</v>
      </c>
      <c r="D80" s="1" t="s">
        <v>112</v>
      </c>
      <c r="E80" s="1" t="s">
        <v>88</v>
      </c>
      <c r="F80" s="1" t="s">
        <v>127</v>
      </c>
      <c r="G80" s="1" t="s">
        <v>53</v>
      </c>
      <c r="H80" s="1" t="s">
        <v>54</v>
      </c>
      <c r="I80" s="2">
        <v>80</v>
      </c>
      <c r="J80" s="2">
        <v>0.09</v>
      </c>
      <c r="K80" s="2">
        <f t="shared" si="14"/>
        <v>0.08</v>
      </c>
      <c r="L80" s="2">
        <f t="shared" si="15"/>
        <v>0</v>
      </c>
      <c r="R80" s="7">
        <v>7.0000000000000007E-2</v>
      </c>
      <c r="S80" s="5">
        <v>76.545000000000002</v>
      </c>
      <c r="T80" s="8">
        <v>0.01</v>
      </c>
      <c r="U80" s="5">
        <v>3.28</v>
      </c>
      <c r="AL80" s="5" t="str">
        <f t="shared" si="16"/>
        <v/>
      </c>
      <c r="AN80" s="5" t="str">
        <f t="shared" si="17"/>
        <v/>
      </c>
      <c r="AP80" s="5" t="str">
        <f t="shared" si="18"/>
        <v/>
      </c>
      <c r="AS80" s="5">
        <f t="shared" si="20"/>
        <v>79.825000000000003</v>
      </c>
      <c r="AT80" s="11">
        <f t="shared" si="21"/>
        <v>4.740420849917471E-3</v>
      </c>
      <c r="AU80" s="5">
        <f t="shared" si="19"/>
        <v>4.7404208499174709</v>
      </c>
    </row>
    <row r="81" spans="1:47" x14ac:dyDescent="0.25">
      <c r="A81" s="1" t="s">
        <v>141</v>
      </c>
      <c r="B81" s="1" t="s">
        <v>139</v>
      </c>
      <c r="C81" s="1" t="s">
        <v>111</v>
      </c>
      <c r="D81" s="1" t="s">
        <v>112</v>
      </c>
      <c r="E81" s="1" t="s">
        <v>89</v>
      </c>
      <c r="F81" s="1" t="s">
        <v>127</v>
      </c>
      <c r="G81" s="1" t="s">
        <v>53</v>
      </c>
      <c r="H81" s="1" t="s">
        <v>54</v>
      </c>
      <c r="I81" s="2">
        <v>80</v>
      </c>
      <c r="J81" s="2">
        <v>37.74</v>
      </c>
      <c r="K81" s="2">
        <f t="shared" si="14"/>
        <v>31.39</v>
      </c>
      <c r="L81" s="2">
        <f t="shared" si="15"/>
        <v>0</v>
      </c>
      <c r="R81" s="7">
        <v>24.49</v>
      </c>
      <c r="S81" s="5">
        <v>26779.814999999999</v>
      </c>
      <c r="T81" s="8">
        <v>6.9</v>
      </c>
      <c r="U81" s="5">
        <v>2263.1999999999998</v>
      </c>
      <c r="AL81" s="5" t="str">
        <f t="shared" si="16"/>
        <v/>
      </c>
      <c r="AN81" s="5" t="str">
        <f t="shared" si="17"/>
        <v/>
      </c>
      <c r="AP81" s="5" t="str">
        <f t="shared" si="18"/>
        <v/>
      </c>
      <c r="AS81" s="5">
        <f t="shared" si="20"/>
        <v>29043.014999999999</v>
      </c>
      <c r="AT81" s="11">
        <f t="shared" si="21"/>
        <v>1.7247242574439818</v>
      </c>
      <c r="AU81" s="5">
        <f t="shared" si="19"/>
        <v>1724.7242574439817</v>
      </c>
    </row>
    <row r="82" spans="1:47" x14ac:dyDescent="0.25">
      <c r="A82" s="1" t="s">
        <v>142</v>
      </c>
      <c r="B82" s="1" t="s">
        <v>135</v>
      </c>
      <c r="C82" s="1" t="s">
        <v>136</v>
      </c>
      <c r="D82" s="1" t="s">
        <v>137</v>
      </c>
      <c r="E82" s="1" t="s">
        <v>59</v>
      </c>
      <c r="F82" s="1" t="s">
        <v>127</v>
      </c>
      <c r="G82" s="1" t="s">
        <v>53</v>
      </c>
      <c r="H82" s="1" t="s">
        <v>54</v>
      </c>
      <c r="I82" s="2">
        <v>8.8000001907348633</v>
      </c>
      <c r="J82" s="2">
        <v>8.44</v>
      </c>
      <c r="K82" s="2">
        <f t="shared" si="14"/>
        <v>8.44</v>
      </c>
      <c r="L82" s="2">
        <f t="shared" si="15"/>
        <v>0</v>
      </c>
      <c r="P82" s="6">
        <v>0.17</v>
      </c>
      <c r="Q82" s="5">
        <v>454.96249999999998</v>
      </c>
      <c r="AE82" s="2">
        <v>8.27</v>
      </c>
      <c r="AF82" s="5">
        <v>1219.825</v>
      </c>
      <c r="AL82" s="5" t="str">
        <f t="shared" si="16"/>
        <v/>
      </c>
      <c r="AN82" s="5" t="str">
        <f t="shared" si="17"/>
        <v/>
      </c>
      <c r="AP82" s="5" t="str">
        <f t="shared" si="18"/>
        <v/>
      </c>
      <c r="AS82" s="5">
        <f t="shared" si="20"/>
        <v>1674.7874999999999</v>
      </c>
      <c r="AT82" s="11">
        <f t="shared" si="21"/>
        <v>9.945753315604329E-2</v>
      </c>
      <c r="AU82" s="5">
        <f t="shared" si="19"/>
        <v>99.457533156043297</v>
      </c>
    </row>
    <row r="83" spans="1:47" x14ac:dyDescent="0.25">
      <c r="A83" s="1" t="s">
        <v>143</v>
      </c>
      <c r="B83" s="1" t="s">
        <v>129</v>
      </c>
      <c r="C83" s="1" t="s">
        <v>130</v>
      </c>
      <c r="D83" s="1" t="s">
        <v>131</v>
      </c>
      <c r="E83" s="1" t="s">
        <v>59</v>
      </c>
      <c r="F83" s="1" t="s">
        <v>127</v>
      </c>
      <c r="G83" s="1" t="s">
        <v>53</v>
      </c>
      <c r="H83" s="1" t="s">
        <v>54</v>
      </c>
      <c r="I83" s="2">
        <v>31.260000228881839</v>
      </c>
      <c r="J83" s="2">
        <v>0.04</v>
      </c>
      <c r="K83" s="2">
        <f t="shared" si="14"/>
        <v>0.04</v>
      </c>
      <c r="L83" s="2">
        <f t="shared" si="15"/>
        <v>0</v>
      </c>
      <c r="AE83" s="2">
        <v>0.04</v>
      </c>
      <c r="AF83" s="5">
        <v>5.9</v>
      </c>
      <c r="AL83" s="5" t="str">
        <f t="shared" si="16"/>
        <v/>
      </c>
      <c r="AN83" s="5" t="str">
        <f t="shared" si="17"/>
        <v/>
      </c>
      <c r="AP83" s="5" t="str">
        <f t="shared" si="18"/>
        <v/>
      </c>
      <c r="AS83" s="5">
        <f t="shared" si="20"/>
        <v>5.9</v>
      </c>
      <c r="AT83" s="11">
        <f t="shared" si="21"/>
        <v>3.5037247747589199E-4</v>
      </c>
      <c r="AU83" s="5">
        <f t="shared" si="19"/>
        <v>0.35037247747589201</v>
      </c>
    </row>
    <row r="84" spans="1:47" x14ac:dyDescent="0.25">
      <c r="A84" s="1" t="s">
        <v>143</v>
      </c>
      <c r="B84" s="1" t="s">
        <v>129</v>
      </c>
      <c r="C84" s="1" t="s">
        <v>130</v>
      </c>
      <c r="D84" s="1" t="s">
        <v>131</v>
      </c>
      <c r="E84" s="1" t="s">
        <v>75</v>
      </c>
      <c r="F84" s="1" t="s">
        <v>127</v>
      </c>
      <c r="G84" s="1" t="s">
        <v>53</v>
      </c>
      <c r="H84" s="1" t="s">
        <v>54</v>
      </c>
      <c r="I84" s="2">
        <v>31.260000228881839</v>
      </c>
      <c r="J84" s="2">
        <v>24.78</v>
      </c>
      <c r="K84" s="2">
        <f t="shared" si="14"/>
        <v>24.78</v>
      </c>
      <c r="L84" s="2">
        <f t="shared" si="15"/>
        <v>0</v>
      </c>
      <c r="P84" s="6">
        <v>0.48</v>
      </c>
      <c r="Q84" s="5">
        <v>1284.5999999999999</v>
      </c>
      <c r="AE84" s="2">
        <v>24.3</v>
      </c>
      <c r="AF84" s="5">
        <v>3584.25</v>
      </c>
      <c r="AL84" s="5" t="str">
        <f t="shared" si="16"/>
        <v/>
      </c>
      <c r="AN84" s="5" t="str">
        <f t="shared" si="17"/>
        <v/>
      </c>
      <c r="AP84" s="5" t="str">
        <f t="shared" si="18"/>
        <v/>
      </c>
      <c r="AS84" s="5">
        <f t="shared" si="20"/>
        <v>4868.8500000000004</v>
      </c>
      <c r="AT84" s="11">
        <f t="shared" si="21"/>
        <v>0.2891374638912706</v>
      </c>
      <c r="AU84" s="5">
        <f t="shared" si="19"/>
        <v>289.13746389127061</v>
      </c>
    </row>
    <row r="85" spans="1:47" x14ac:dyDescent="0.25">
      <c r="A85" s="1" t="s">
        <v>143</v>
      </c>
      <c r="B85" s="1" t="s">
        <v>129</v>
      </c>
      <c r="C85" s="1" t="s">
        <v>130</v>
      </c>
      <c r="D85" s="1" t="s">
        <v>131</v>
      </c>
      <c r="E85" s="1" t="s">
        <v>51</v>
      </c>
      <c r="F85" s="1" t="s">
        <v>127</v>
      </c>
      <c r="G85" s="1" t="s">
        <v>53</v>
      </c>
      <c r="H85" s="1" t="s">
        <v>54</v>
      </c>
      <c r="I85" s="2">
        <v>31.260000228881839</v>
      </c>
      <c r="J85" s="2">
        <v>6.31</v>
      </c>
      <c r="K85" s="2">
        <f t="shared" si="14"/>
        <v>6.31</v>
      </c>
      <c r="L85" s="2">
        <f t="shared" si="15"/>
        <v>0</v>
      </c>
      <c r="AE85" s="2">
        <v>6.31</v>
      </c>
      <c r="AF85" s="5">
        <v>868.48</v>
      </c>
      <c r="AL85" s="5" t="str">
        <f t="shared" si="16"/>
        <v/>
      </c>
      <c r="AN85" s="5" t="str">
        <f t="shared" si="17"/>
        <v/>
      </c>
      <c r="AP85" s="5" t="str">
        <f t="shared" si="18"/>
        <v/>
      </c>
      <c r="AS85" s="5">
        <f t="shared" si="20"/>
        <v>868.48</v>
      </c>
      <c r="AT85" s="11">
        <f t="shared" si="21"/>
        <v>5.1574828684451297E-2</v>
      </c>
      <c r="AU85" s="5">
        <f t="shared" si="19"/>
        <v>51.574828684451298</v>
      </c>
    </row>
    <row r="86" spans="1:47" x14ac:dyDescent="0.25">
      <c r="A86" s="1" t="s">
        <v>144</v>
      </c>
      <c r="B86" s="1" t="s">
        <v>139</v>
      </c>
      <c r="C86" s="1" t="s">
        <v>111</v>
      </c>
      <c r="D86" s="1" t="s">
        <v>112</v>
      </c>
      <c r="E86" s="1" t="s">
        <v>70</v>
      </c>
      <c r="F86" s="1" t="s">
        <v>127</v>
      </c>
      <c r="G86" s="1" t="s">
        <v>53</v>
      </c>
      <c r="H86" s="1" t="s">
        <v>54</v>
      </c>
      <c r="I86" s="2">
        <v>80</v>
      </c>
      <c r="J86" s="2">
        <v>0.08</v>
      </c>
      <c r="K86" s="2">
        <f t="shared" si="14"/>
        <v>7.0000000000000007E-2</v>
      </c>
      <c r="L86" s="2">
        <f t="shared" si="15"/>
        <v>0</v>
      </c>
      <c r="AE86" s="2">
        <v>7.0000000000000007E-2</v>
      </c>
      <c r="AF86" s="5">
        <v>8.8500000000000014</v>
      </c>
      <c r="AL86" s="5" t="str">
        <f t="shared" si="16"/>
        <v/>
      </c>
      <c r="AN86" s="5" t="str">
        <f t="shared" si="17"/>
        <v/>
      </c>
      <c r="AP86" s="5" t="str">
        <f t="shared" si="18"/>
        <v/>
      </c>
      <c r="AS86" s="5">
        <f t="shared" si="20"/>
        <v>8.8500000000000014</v>
      </c>
      <c r="AT86" s="11">
        <f t="shared" si="21"/>
        <v>5.255587162138381E-4</v>
      </c>
      <c r="AU86" s="5">
        <f t="shared" si="19"/>
        <v>0.5255587162138381</v>
      </c>
    </row>
    <row r="87" spans="1:47" x14ac:dyDescent="0.25">
      <c r="A87" s="1" t="s">
        <v>144</v>
      </c>
      <c r="B87" s="1" t="s">
        <v>139</v>
      </c>
      <c r="C87" s="1" t="s">
        <v>111</v>
      </c>
      <c r="D87" s="1" t="s">
        <v>112</v>
      </c>
      <c r="E87" s="1" t="s">
        <v>69</v>
      </c>
      <c r="F87" s="1" t="s">
        <v>127</v>
      </c>
      <c r="G87" s="1" t="s">
        <v>53</v>
      </c>
      <c r="H87" s="1" t="s">
        <v>54</v>
      </c>
      <c r="I87" s="2">
        <v>80</v>
      </c>
      <c r="J87" s="2">
        <v>7.0000000000000007E-2</v>
      </c>
      <c r="K87" s="2">
        <f t="shared" si="14"/>
        <v>7.0000000000000007E-2</v>
      </c>
      <c r="L87" s="2">
        <f t="shared" si="15"/>
        <v>0</v>
      </c>
      <c r="P87" s="6">
        <v>0.02</v>
      </c>
      <c r="Q87" s="5">
        <v>42.82</v>
      </c>
      <c r="R87" s="7">
        <v>0.01</v>
      </c>
      <c r="S87" s="5">
        <v>10.935</v>
      </c>
      <c r="AE87" s="2">
        <v>0.04</v>
      </c>
      <c r="AF87" s="5">
        <v>4.72</v>
      </c>
      <c r="AL87" s="5" t="str">
        <f t="shared" si="16"/>
        <v/>
      </c>
      <c r="AN87" s="5" t="str">
        <f t="shared" si="17"/>
        <v/>
      </c>
      <c r="AP87" s="5" t="str">
        <f t="shared" si="18"/>
        <v/>
      </c>
      <c r="AS87" s="5">
        <f t="shared" si="20"/>
        <v>58.475000000000001</v>
      </c>
      <c r="AT87" s="11">
        <f t="shared" si="21"/>
        <v>3.4725475627801327E-3</v>
      </c>
      <c r="AU87" s="5">
        <f t="shared" si="19"/>
        <v>3.4725475627801328</v>
      </c>
    </row>
    <row r="88" spans="1:47" x14ac:dyDescent="0.25">
      <c r="A88" s="1" t="s">
        <v>144</v>
      </c>
      <c r="B88" s="1" t="s">
        <v>139</v>
      </c>
      <c r="C88" s="1" t="s">
        <v>111</v>
      </c>
      <c r="D88" s="1" t="s">
        <v>112</v>
      </c>
      <c r="E88" s="1" t="s">
        <v>67</v>
      </c>
      <c r="F88" s="1" t="s">
        <v>127</v>
      </c>
      <c r="G88" s="1" t="s">
        <v>53</v>
      </c>
      <c r="H88" s="1" t="s">
        <v>54</v>
      </c>
      <c r="I88" s="2">
        <v>80</v>
      </c>
      <c r="J88" s="2">
        <v>38.619999999999997</v>
      </c>
      <c r="K88" s="2">
        <f t="shared" si="14"/>
        <v>38.620000000000005</v>
      </c>
      <c r="L88" s="2">
        <f t="shared" si="15"/>
        <v>0</v>
      </c>
      <c r="P88" s="6">
        <v>13.15</v>
      </c>
      <c r="Q88" s="5">
        <v>28154.15</v>
      </c>
      <c r="R88" s="7">
        <v>4.0999999999999996</v>
      </c>
      <c r="S88" s="5">
        <v>4483.3499999999995</v>
      </c>
      <c r="AE88" s="2">
        <v>21.37</v>
      </c>
      <c r="AF88" s="5">
        <v>2521.66</v>
      </c>
      <c r="AL88" s="5" t="str">
        <f t="shared" si="16"/>
        <v/>
      </c>
      <c r="AN88" s="5" t="str">
        <f t="shared" si="17"/>
        <v/>
      </c>
      <c r="AP88" s="5" t="str">
        <f t="shared" si="18"/>
        <v/>
      </c>
      <c r="AS88" s="5">
        <f t="shared" si="20"/>
        <v>35159.160000000003</v>
      </c>
      <c r="AT88" s="11">
        <f t="shared" si="21"/>
        <v>2.087932541554455</v>
      </c>
      <c r="AU88" s="5">
        <f t="shared" si="19"/>
        <v>2087.9325415544549</v>
      </c>
    </row>
    <row r="89" spans="1:47" x14ac:dyDescent="0.25">
      <c r="A89" s="1" t="s">
        <v>144</v>
      </c>
      <c r="B89" s="1" t="s">
        <v>139</v>
      </c>
      <c r="C89" s="1" t="s">
        <v>111</v>
      </c>
      <c r="D89" s="1" t="s">
        <v>112</v>
      </c>
      <c r="E89" s="1" t="s">
        <v>66</v>
      </c>
      <c r="F89" s="1" t="s">
        <v>127</v>
      </c>
      <c r="G89" s="1" t="s">
        <v>53</v>
      </c>
      <c r="H89" s="1" t="s">
        <v>54</v>
      </c>
      <c r="I89" s="2">
        <v>80</v>
      </c>
      <c r="J89" s="2">
        <v>39.479999999999997</v>
      </c>
      <c r="K89" s="2">
        <f t="shared" si="14"/>
        <v>39.49</v>
      </c>
      <c r="L89" s="2">
        <f t="shared" si="15"/>
        <v>0</v>
      </c>
      <c r="AE89" s="2">
        <v>39.49</v>
      </c>
      <c r="AF89" s="5">
        <v>4902.8999999999996</v>
      </c>
      <c r="AL89" s="5" t="str">
        <f t="shared" si="16"/>
        <v/>
      </c>
      <c r="AN89" s="5" t="str">
        <f t="shared" si="17"/>
        <v/>
      </c>
      <c r="AP89" s="5" t="str">
        <f t="shared" si="18"/>
        <v/>
      </c>
      <c r="AS89" s="5">
        <f t="shared" si="20"/>
        <v>4902.8999999999996</v>
      </c>
      <c r="AT89" s="11">
        <f t="shared" si="21"/>
        <v>0.2911595287824662</v>
      </c>
      <c r="AU89" s="5">
        <f t="shared" si="19"/>
        <v>291.15952878246623</v>
      </c>
    </row>
    <row r="90" spans="1:47" x14ac:dyDescent="0.25">
      <c r="A90" s="1" t="s">
        <v>144</v>
      </c>
      <c r="B90" s="1" t="s">
        <v>139</v>
      </c>
      <c r="C90" s="1" t="s">
        <v>111</v>
      </c>
      <c r="D90" s="1" t="s">
        <v>112</v>
      </c>
      <c r="E90" s="1" t="s">
        <v>75</v>
      </c>
      <c r="F90" s="1" t="s">
        <v>127</v>
      </c>
      <c r="G90" s="1" t="s">
        <v>53</v>
      </c>
      <c r="H90" s="1" t="s">
        <v>54</v>
      </c>
      <c r="I90" s="2">
        <v>80</v>
      </c>
      <c r="J90" s="2">
        <v>0.08</v>
      </c>
      <c r="K90" s="2">
        <f t="shared" si="14"/>
        <v>0.08</v>
      </c>
      <c r="L90" s="2">
        <f t="shared" si="15"/>
        <v>0</v>
      </c>
      <c r="AE90" s="2">
        <v>0.08</v>
      </c>
      <c r="AF90" s="5">
        <v>11.8</v>
      </c>
      <c r="AL90" s="5" t="str">
        <f t="shared" si="16"/>
        <v/>
      </c>
      <c r="AN90" s="5" t="str">
        <f t="shared" si="17"/>
        <v/>
      </c>
      <c r="AP90" s="5" t="str">
        <f t="shared" si="18"/>
        <v/>
      </c>
      <c r="AS90" s="5">
        <f t="shared" si="20"/>
        <v>11.8</v>
      </c>
      <c r="AT90" s="11">
        <f t="shared" si="21"/>
        <v>7.0074495495178399E-4</v>
      </c>
      <c r="AU90" s="5">
        <f t="shared" si="19"/>
        <v>0.70074495495178402</v>
      </c>
    </row>
    <row r="91" spans="1:47" x14ac:dyDescent="0.25">
      <c r="A91" s="1" t="s">
        <v>145</v>
      </c>
      <c r="B91" s="1" t="s">
        <v>139</v>
      </c>
      <c r="C91" s="1" t="s">
        <v>111</v>
      </c>
      <c r="D91" s="1" t="s">
        <v>112</v>
      </c>
      <c r="E91" s="1" t="s">
        <v>59</v>
      </c>
      <c r="F91" s="1" t="s">
        <v>127</v>
      </c>
      <c r="G91" s="1" t="s">
        <v>53</v>
      </c>
      <c r="H91" s="1" t="s">
        <v>54</v>
      </c>
      <c r="I91" s="2">
        <v>80</v>
      </c>
      <c r="J91" s="2">
        <v>0.08</v>
      </c>
      <c r="K91" s="2">
        <f t="shared" si="14"/>
        <v>0.08</v>
      </c>
      <c r="L91" s="2">
        <f t="shared" si="15"/>
        <v>0</v>
      </c>
      <c r="P91" s="6">
        <v>0.03</v>
      </c>
      <c r="Q91" s="5">
        <v>80.287499999999994</v>
      </c>
      <c r="AE91" s="2">
        <v>0.05</v>
      </c>
      <c r="AF91" s="5">
        <v>7.375</v>
      </c>
      <c r="AL91" s="5" t="str">
        <f t="shared" si="16"/>
        <v/>
      </c>
      <c r="AN91" s="5" t="str">
        <f t="shared" si="17"/>
        <v/>
      </c>
      <c r="AP91" s="5" t="str">
        <f t="shared" si="18"/>
        <v/>
      </c>
      <c r="AS91" s="5">
        <f t="shared" si="20"/>
        <v>87.662499999999994</v>
      </c>
      <c r="AT91" s="11">
        <f t="shared" si="21"/>
        <v>5.2058520858865049E-3</v>
      </c>
      <c r="AU91" s="5">
        <f t="shared" si="19"/>
        <v>5.2058520858865043</v>
      </c>
    </row>
    <row r="92" spans="1:47" x14ac:dyDescent="0.25">
      <c r="A92" s="1" t="s">
        <v>145</v>
      </c>
      <c r="B92" s="1" t="s">
        <v>139</v>
      </c>
      <c r="C92" s="1" t="s">
        <v>111</v>
      </c>
      <c r="D92" s="1" t="s">
        <v>112</v>
      </c>
      <c r="E92" s="1" t="s">
        <v>70</v>
      </c>
      <c r="F92" s="1" t="s">
        <v>127</v>
      </c>
      <c r="G92" s="1" t="s">
        <v>53</v>
      </c>
      <c r="H92" s="1" t="s">
        <v>54</v>
      </c>
      <c r="I92" s="2">
        <v>80</v>
      </c>
      <c r="J92" s="2">
        <v>38.090000000000003</v>
      </c>
      <c r="K92" s="2">
        <f t="shared" si="14"/>
        <v>38.090000000000003</v>
      </c>
      <c r="L92" s="2">
        <f t="shared" si="15"/>
        <v>0</v>
      </c>
      <c r="P92" s="6">
        <v>18.48</v>
      </c>
      <c r="Q92" s="5">
        <v>42525.612500000003</v>
      </c>
      <c r="R92" s="7">
        <v>1.35</v>
      </c>
      <c r="S92" s="5">
        <v>1476.2249999999999</v>
      </c>
      <c r="AE92" s="2">
        <v>18.260000000000002</v>
      </c>
      <c r="AF92" s="5">
        <v>2304.835</v>
      </c>
      <c r="AL92" s="5" t="str">
        <f t="shared" si="16"/>
        <v/>
      </c>
      <c r="AN92" s="5" t="str">
        <f t="shared" si="17"/>
        <v/>
      </c>
      <c r="AP92" s="5" t="str">
        <f t="shared" si="18"/>
        <v/>
      </c>
      <c r="AS92" s="5">
        <f t="shared" si="20"/>
        <v>46306.672500000001</v>
      </c>
      <c r="AT92" s="11">
        <f t="shared" si="21"/>
        <v>2.7499294182186027</v>
      </c>
      <c r="AU92" s="5">
        <f t="shared" si="19"/>
        <v>2749.9294182186027</v>
      </c>
    </row>
    <row r="93" spans="1:47" x14ac:dyDescent="0.25">
      <c r="A93" s="1" t="s">
        <v>145</v>
      </c>
      <c r="B93" s="1" t="s">
        <v>139</v>
      </c>
      <c r="C93" s="1" t="s">
        <v>111</v>
      </c>
      <c r="D93" s="1" t="s">
        <v>112</v>
      </c>
      <c r="E93" s="1" t="s">
        <v>69</v>
      </c>
      <c r="F93" s="1" t="s">
        <v>127</v>
      </c>
      <c r="G93" s="1" t="s">
        <v>53</v>
      </c>
      <c r="H93" s="1" t="s">
        <v>54</v>
      </c>
      <c r="I93" s="2">
        <v>80</v>
      </c>
      <c r="J93" s="2">
        <v>37.06</v>
      </c>
      <c r="K93" s="2">
        <f t="shared" si="14"/>
        <v>37.06</v>
      </c>
      <c r="L93" s="2">
        <f t="shared" si="15"/>
        <v>0</v>
      </c>
      <c r="P93" s="6">
        <v>3.67</v>
      </c>
      <c r="Q93" s="5">
        <v>7857.47</v>
      </c>
      <c r="R93" s="7">
        <v>6.99</v>
      </c>
      <c r="S93" s="5">
        <v>7643.5650000000014</v>
      </c>
      <c r="Z93" s="9">
        <v>2.99</v>
      </c>
      <c r="AA93" s="5">
        <v>391.69000000000011</v>
      </c>
      <c r="AB93" s="10">
        <v>4.96</v>
      </c>
      <c r="AC93" s="5">
        <v>585.28</v>
      </c>
      <c r="AE93" s="2">
        <v>18.45</v>
      </c>
      <c r="AF93" s="5">
        <v>2177.1</v>
      </c>
      <c r="AL93" s="5" t="str">
        <f t="shared" si="16"/>
        <v/>
      </c>
      <c r="AN93" s="5" t="str">
        <f t="shared" si="17"/>
        <v/>
      </c>
      <c r="AP93" s="5" t="str">
        <f t="shared" si="18"/>
        <v/>
      </c>
      <c r="AS93" s="5">
        <f t="shared" si="20"/>
        <v>18655.105</v>
      </c>
      <c r="AT93" s="11">
        <f t="shared" si="21"/>
        <v>1.1078365010886271</v>
      </c>
      <c r="AU93" s="5">
        <f t="shared" si="19"/>
        <v>1107.8365010886271</v>
      </c>
    </row>
    <row r="94" spans="1:47" x14ac:dyDescent="0.25">
      <c r="A94" s="1" t="s">
        <v>146</v>
      </c>
      <c r="B94" s="1" t="s">
        <v>184</v>
      </c>
      <c r="C94" s="1" t="s">
        <v>147</v>
      </c>
      <c r="D94" s="1" t="s">
        <v>148</v>
      </c>
      <c r="E94" s="1" t="s">
        <v>117</v>
      </c>
      <c r="F94" s="1" t="s">
        <v>149</v>
      </c>
      <c r="G94" s="1" t="s">
        <v>53</v>
      </c>
      <c r="H94" s="1" t="s">
        <v>54</v>
      </c>
      <c r="I94" s="2">
        <v>100</v>
      </c>
      <c r="J94" s="2">
        <v>38.340000000000003</v>
      </c>
      <c r="K94" s="2">
        <f t="shared" si="14"/>
        <v>20.11</v>
      </c>
      <c r="L94" s="2">
        <f t="shared" si="15"/>
        <v>0</v>
      </c>
      <c r="R94" s="7">
        <v>20.11</v>
      </c>
      <c r="S94" s="5">
        <v>38482.998749999999</v>
      </c>
      <c r="AL94" s="5" t="str">
        <f t="shared" si="16"/>
        <v/>
      </c>
      <c r="AN94" s="5" t="str">
        <f t="shared" si="17"/>
        <v/>
      </c>
      <c r="AP94" s="5" t="str">
        <f t="shared" si="18"/>
        <v/>
      </c>
      <c r="AS94" s="5">
        <f t="shared" si="20"/>
        <v>38482.998749999999</v>
      </c>
      <c r="AT94" s="11">
        <f t="shared" si="21"/>
        <v>2.2853192563964666</v>
      </c>
      <c r="AU94" s="5">
        <f t="shared" si="19"/>
        <v>2285.3192563964662</v>
      </c>
    </row>
    <row r="95" spans="1:47" x14ac:dyDescent="0.25">
      <c r="A95" s="1" t="s">
        <v>146</v>
      </c>
      <c r="B95" s="1" t="s">
        <v>184</v>
      </c>
      <c r="C95" s="1" t="s">
        <v>147</v>
      </c>
      <c r="D95" s="1" t="s">
        <v>148</v>
      </c>
      <c r="E95" s="1" t="s">
        <v>133</v>
      </c>
      <c r="F95" s="1" t="s">
        <v>149</v>
      </c>
      <c r="G95" s="1" t="s">
        <v>53</v>
      </c>
      <c r="H95" s="1" t="s">
        <v>54</v>
      </c>
      <c r="I95" s="2">
        <v>100</v>
      </c>
      <c r="J95" s="2">
        <v>0.06</v>
      </c>
      <c r="K95" s="2">
        <f t="shared" si="14"/>
        <v>0.05</v>
      </c>
      <c r="L95" s="2">
        <f t="shared" si="15"/>
        <v>0</v>
      </c>
      <c r="R95" s="7">
        <v>0.05</v>
      </c>
      <c r="S95" s="5">
        <v>95.681250000000006</v>
      </c>
      <c r="AL95" s="5" t="str">
        <f t="shared" si="16"/>
        <v/>
      </c>
      <c r="AN95" s="5" t="str">
        <f t="shared" si="17"/>
        <v/>
      </c>
      <c r="AP95" s="5" t="str">
        <f t="shared" si="18"/>
        <v/>
      </c>
      <c r="AS95" s="5">
        <f t="shared" si="20"/>
        <v>95.681250000000006</v>
      </c>
      <c r="AT95" s="11">
        <f t="shared" si="21"/>
        <v>5.6820468831339302E-3</v>
      </c>
      <c r="AU95" s="5">
        <f t="shared" si="19"/>
        <v>5.6820468831339301</v>
      </c>
    </row>
    <row r="96" spans="1:47" x14ac:dyDescent="0.25">
      <c r="A96" s="1" t="s">
        <v>150</v>
      </c>
      <c r="B96" s="1" t="s">
        <v>72</v>
      </c>
      <c r="C96" s="1" t="s">
        <v>151</v>
      </c>
      <c r="D96" s="1" t="s">
        <v>74</v>
      </c>
      <c r="E96" s="1" t="s">
        <v>59</v>
      </c>
      <c r="F96" s="1" t="s">
        <v>149</v>
      </c>
      <c r="G96" s="1" t="s">
        <v>53</v>
      </c>
      <c r="H96" s="1" t="s">
        <v>54</v>
      </c>
      <c r="I96" s="2">
        <v>160</v>
      </c>
      <c r="J96" s="2">
        <v>39</v>
      </c>
      <c r="K96" s="2">
        <f t="shared" si="14"/>
        <v>38.68</v>
      </c>
      <c r="L96" s="2">
        <f t="shared" si="15"/>
        <v>0</v>
      </c>
      <c r="N96" s="4">
        <v>2.86</v>
      </c>
      <c r="O96" s="5">
        <v>7610.46</v>
      </c>
      <c r="P96" s="6">
        <v>21.8</v>
      </c>
      <c r="Q96" s="5">
        <v>46673.8</v>
      </c>
      <c r="R96" s="7">
        <v>14.02</v>
      </c>
      <c r="S96" s="5">
        <v>15330.87</v>
      </c>
      <c r="AL96" s="5" t="str">
        <f t="shared" si="16"/>
        <v/>
      </c>
      <c r="AN96" s="5" t="str">
        <f t="shared" si="17"/>
        <v/>
      </c>
      <c r="AP96" s="5" t="str">
        <f t="shared" si="18"/>
        <v/>
      </c>
      <c r="AS96" s="5">
        <f t="shared" si="20"/>
        <v>69615.13</v>
      </c>
      <c r="AT96" s="11">
        <f t="shared" si="21"/>
        <v>4.1341060284586932</v>
      </c>
      <c r="AU96" s="5">
        <f t="shared" si="19"/>
        <v>4134.1060284586929</v>
      </c>
    </row>
    <row r="97" spans="1:47" x14ac:dyDescent="0.25">
      <c r="A97" s="1" t="s">
        <v>150</v>
      </c>
      <c r="B97" s="1" t="s">
        <v>72</v>
      </c>
      <c r="C97" s="1" t="s">
        <v>151</v>
      </c>
      <c r="D97" s="1" t="s">
        <v>74</v>
      </c>
      <c r="E97" s="1" t="s">
        <v>132</v>
      </c>
      <c r="F97" s="1" t="s">
        <v>149</v>
      </c>
      <c r="G97" s="1" t="s">
        <v>53</v>
      </c>
      <c r="H97" s="1" t="s">
        <v>54</v>
      </c>
      <c r="I97" s="2">
        <v>160</v>
      </c>
      <c r="J97" s="2">
        <v>37.69</v>
      </c>
      <c r="K97" s="2">
        <f t="shared" si="14"/>
        <v>37.67</v>
      </c>
      <c r="L97" s="2">
        <f t="shared" si="15"/>
        <v>0</v>
      </c>
      <c r="N97" s="4">
        <v>1.75</v>
      </c>
      <c r="O97" s="5">
        <v>4656.75</v>
      </c>
      <c r="P97" s="6">
        <v>2.31</v>
      </c>
      <c r="Q97" s="5">
        <v>4945.71</v>
      </c>
      <c r="R97" s="7">
        <v>18.82</v>
      </c>
      <c r="S97" s="5">
        <v>22277.328750000001</v>
      </c>
      <c r="T97" s="8">
        <v>1.35</v>
      </c>
      <c r="U97" s="5">
        <v>445.26</v>
      </c>
      <c r="Z97" s="9">
        <v>9.43</v>
      </c>
      <c r="AA97" s="5">
        <v>1235.33</v>
      </c>
      <c r="AB97" s="10">
        <v>4.01</v>
      </c>
      <c r="AC97" s="5">
        <v>473.17999999999989</v>
      </c>
      <c r="AL97" s="5" t="str">
        <f t="shared" si="16"/>
        <v/>
      </c>
      <c r="AN97" s="5" t="str">
        <f t="shared" si="17"/>
        <v/>
      </c>
      <c r="AP97" s="5" t="str">
        <f t="shared" si="18"/>
        <v/>
      </c>
      <c r="AS97" s="5">
        <f t="shared" si="20"/>
        <v>34033.558749999997</v>
      </c>
      <c r="AT97" s="11">
        <f t="shared" si="21"/>
        <v>2.0210885248404775</v>
      </c>
      <c r="AU97" s="5">
        <f t="shared" si="19"/>
        <v>2021.0885248404775</v>
      </c>
    </row>
    <row r="98" spans="1:47" x14ac:dyDescent="0.25">
      <c r="A98" s="1" t="s">
        <v>150</v>
      </c>
      <c r="B98" s="1" t="s">
        <v>72</v>
      </c>
      <c r="C98" s="1" t="s">
        <v>151</v>
      </c>
      <c r="D98" s="1" t="s">
        <v>74</v>
      </c>
      <c r="E98" s="1" t="s">
        <v>133</v>
      </c>
      <c r="F98" s="1" t="s">
        <v>149</v>
      </c>
      <c r="G98" s="1" t="s">
        <v>53</v>
      </c>
      <c r="H98" s="1" t="s">
        <v>54</v>
      </c>
      <c r="I98" s="2">
        <v>160</v>
      </c>
      <c r="J98" s="2">
        <v>38.270000000000003</v>
      </c>
      <c r="K98" s="2">
        <f t="shared" si="14"/>
        <v>19.34</v>
      </c>
      <c r="L98" s="2">
        <f t="shared" si="15"/>
        <v>0</v>
      </c>
      <c r="R98" s="7">
        <v>19.34</v>
      </c>
      <c r="S98" s="5">
        <v>36574.841249999998</v>
      </c>
      <c r="AL98" s="5" t="str">
        <f t="shared" si="16"/>
        <v/>
      </c>
      <c r="AN98" s="5" t="str">
        <f t="shared" si="17"/>
        <v/>
      </c>
      <c r="AP98" s="5" t="str">
        <f t="shared" si="18"/>
        <v/>
      </c>
      <c r="AS98" s="5">
        <f t="shared" si="20"/>
        <v>36574.841249999998</v>
      </c>
      <c r="AT98" s="11">
        <f t="shared" si="21"/>
        <v>2.1720030071271097</v>
      </c>
      <c r="AU98" s="5">
        <f t="shared" si="19"/>
        <v>2172.0030071271099</v>
      </c>
    </row>
    <row r="99" spans="1:47" x14ac:dyDescent="0.25">
      <c r="A99" s="1" t="s">
        <v>150</v>
      </c>
      <c r="B99" s="1" t="s">
        <v>72</v>
      </c>
      <c r="C99" s="1" t="s">
        <v>151</v>
      </c>
      <c r="D99" s="1" t="s">
        <v>74</v>
      </c>
      <c r="E99" s="1" t="s">
        <v>75</v>
      </c>
      <c r="F99" s="1" t="s">
        <v>149</v>
      </c>
      <c r="G99" s="1" t="s">
        <v>53</v>
      </c>
      <c r="H99" s="1" t="s">
        <v>54</v>
      </c>
      <c r="I99" s="2">
        <v>160</v>
      </c>
      <c r="J99" s="2">
        <v>39.770000000000003</v>
      </c>
      <c r="K99" s="2">
        <f t="shared" ref="K99:K120" si="22">SUM(N99,P99,R99,T99,V99,X99,Z99,AB99,AE99,AG99,AI99)</f>
        <v>1.62</v>
      </c>
      <c r="L99" s="2">
        <f t="shared" ref="L99:L120" si="23">SUM(M99,AD99,AK99,AM99,AO99,AQ99,AR99)</f>
        <v>0</v>
      </c>
      <c r="R99" s="7">
        <v>1.62</v>
      </c>
      <c r="S99" s="5">
        <v>1771.47</v>
      </c>
      <c r="AL99" s="5" t="str">
        <f t="shared" ref="AL99:AL120" si="24">IF(AK99&gt;0,AK99*$AL$1,"")</f>
        <v/>
      </c>
      <c r="AN99" s="5" t="str">
        <f t="shared" ref="AN99:AN120" si="25">IF(AM99&gt;0,AM99*$AN$1,"")</f>
        <v/>
      </c>
      <c r="AP99" s="5" t="str">
        <f t="shared" ref="AP99:AP120" si="26">IF(AO99&gt;0,AO99*$AP$1,"")</f>
        <v/>
      </c>
      <c r="AS99" s="5">
        <f t="shared" si="20"/>
        <v>1771.47</v>
      </c>
      <c r="AT99" s="11">
        <f t="shared" si="21"/>
        <v>0.10519903943630819</v>
      </c>
      <c r="AU99" s="5">
        <f t="shared" si="19"/>
        <v>105.1990394363082</v>
      </c>
    </row>
    <row r="100" spans="1:47" x14ac:dyDescent="0.25">
      <c r="A100" s="1" t="s">
        <v>152</v>
      </c>
      <c r="B100" s="1" t="s">
        <v>72</v>
      </c>
      <c r="C100" s="1" t="s">
        <v>151</v>
      </c>
      <c r="D100" s="1" t="s">
        <v>74</v>
      </c>
      <c r="E100" s="1" t="s">
        <v>70</v>
      </c>
      <c r="F100" s="1" t="s">
        <v>149</v>
      </c>
      <c r="G100" s="1" t="s">
        <v>53</v>
      </c>
      <c r="H100" s="1" t="s">
        <v>54</v>
      </c>
      <c r="I100" s="2">
        <v>80</v>
      </c>
      <c r="J100" s="2">
        <v>39.630000000000003</v>
      </c>
      <c r="K100" s="2">
        <f t="shared" si="22"/>
        <v>26.8</v>
      </c>
      <c r="L100" s="2">
        <f t="shared" si="23"/>
        <v>0</v>
      </c>
      <c r="P100" s="6">
        <v>0.7</v>
      </c>
      <c r="Q100" s="5">
        <v>1498.7</v>
      </c>
      <c r="R100" s="7">
        <v>16.920000000000002</v>
      </c>
      <c r="S100" s="5">
        <v>18502.02</v>
      </c>
      <c r="T100" s="8">
        <v>9.18</v>
      </c>
      <c r="U100" s="5">
        <v>3011.04</v>
      </c>
      <c r="AL100" s="5" t="str">
        <f t="shared" si="24"/>
        <v/>
      </c>
      <c r="AN100" s="5" t="str">
        <f t="shared" si="25"/>
        <v/>
      </c>
      <c r="AP100" s="5" t="str">
        <f t="shared" si="26"/>
        <v/>
      </c>
      <c r="AS100" s="5">
        <f t="shared" si="20"/>
        <v>23011.760000000002</v>
      </c>
      <c r="AT100" s="11">
        <f t="shared" si="21"/>
        <v>1.3665571800475647</v>
      </c>
      <c r="AU100" s="5">
        <f t="shared" si="19"/>
        <v>1366.5571800475648</v>
      </c>
    </row>
    <row r="101" spans="1:47" x14ac:dyDescent="0.25">
      <c r="A101" s="1" t="s">
        <v>152</v>
      </c>
      <c r="B101" s="1" t="s">
        <v>72</v>
      </c>
      <c r="C101" s="1" t="s">
        <v>151</v>
      </c>
      <c r="D101" s="1" t="s">
        <v>74</v>
      </c>
      <c r="E101" s="1" t="s">
        <v>59</v>
      </c>
      <c r="F101" s="1" t="s">
        <v>149</v>
      </c>
      <c r="G101" s="1" t="s">
        <v>53</v>
      </c>
      <c r="H101" s="1" t="s">
        <v>54</v>
      </c>
      <c r="I101" s="2">
        <v>80</v>
      </c>
      <c r="J101" s="2">
        <v>0.1</v>
      </c>
      <c r="K101" s="2">
        <f t="shared" si="22"/>
        <v>9.9999999999999992E-2</v>
      </c>
      <c r="L101" s="2">
        <f t="shared" si="23"/>
        <v>0</v>
      </c>
      <c r="P101" s="6">
        <v>0.01</v>
      </c>
      <c r="Q101" s="5">
        <v>21.41</v>
      </c>
      <c r="R101" s="7">
        <v>0.09</v>
      </c>
      <c r="S101" s="5">
        <v>98.414999999999992</v>
      </c>
      <c r="AL101" s="5" t="str">
        <f t="shared" si="24"/>
        <v/>
      </c>
      <c r="AN101" s="5" t="str">
        <f t="shared" si="25"/>
        <v/>
      </c>
      <c r="AP101" s="5" t="str">
        <f t="shared" si="26"/>
        <v/>
      </c>
      <c r="AS101" s="5">
        <f t="shared" si="20"/>
        <v>119.82499999999999</v>
      </c>
      <c r="AT101" s="11">
        <f t="shared" si="21"/>
        <v>7.1158274768726689E-3</v>
      </c>
      <c r="AU101" s="5">
        <f t="shared" si="19"/>
        <v>7.1158274768726688</v>
      </c>
    </row>
    <row r="102" spans="1:47" x14ac:dyDescent="0.25">
      <c r="A102" s="1" t="s">
        <v>153</v>
      </c>
      <c r="B102" s="1" t="s">
        <v>72</v>
      </c>
      <c r="C102" s="1" t="s">
        <v>151</v>
      </c>
      <c r="D102" s="1" t="s">
        <v>74</v>
      </c>
      <c r="E102" s="1" t="s">
        <v>51</v>
      </c>
      <c r="F102" s="1" t="s">
        <v>149</v>
      </c>
      <c r="G102" s="1" t="s">
        <v>53</v>
      </c>
      <c r="H102" s="1" t="s">
        <v>54</v>
      </c>
      <c r="I102" s="2">
        <v>40</v>
      </c>
      <c r="J102" s="2">
        <v>39.65</v>
      </c>
      <c r="K102" s="2">
        <f t="shared" si="22"/>
        <v>0.03</v>
      </c>
      <c r="L102" s="2">
        <f t="shared" si="23"/>
        <v>0</v>
      </c>
      <c r="R102" s="7">
        <v>0.03</v>
      </c>
      <c r="S102" s="5">
        <v>57.408749999999998</v>
      </c>
      <c r="AL102" s="5" t="str">
        <f t="shared" si="24"/>
        <v/>
      </c>
      <c r="AN102" s="5" t="str">
        <f t="shared" si="25"/>
        <v/>
      </c>
      <c r="AP102" s="5" t="str">
        <f t="shared" si="26"/>
        <v/>
      </c>
      <c r="AS102" s="5">
        <f t="shared" si="20"/>
        <v>57.408749999999998</v>
      </c>
      <c r="AT102" s="11">
        <f t="shared" si="21"/>
        <v>3.4092281298803576E-3</v>
      </c>
      <c r="AU102" s="5">
        <f t="shared" si="19"/>
        <v>3.4092281298803577</v>
      </c>
    </row>
    <row r="103" spans="1:47" x14ac:dyDescent="0.25">
      <c r="A103" s="1" t="s">
        <v>154</v>
      </c>
      <c r="B103" s="1" t="s">
        <v>72</v>
      </c>
      <c r="C103" s="1" t="s">
        <v>151</v>
      </c>
      <c r="D103" s="1" t="s">
        <v>74</v>
      </c>
      <c r="E103" s="1" t="s">
        <v>69</v>
      </c>
      <c r="F103" s="1" t="s">
        <v>149</v>
      </c>
      <c r="G103" s="1" t="s">
        <v>53</v>
      </c>
      <c r="H103" s="1" t="s">
        <v>54</v>
      </c>
      <c r="I103" s="2">
        <v>80</v>
      </c>
      <c r="J103" s="2">
        <v>38.71</v>
      </c>
      <c r="K103" s="2">
        <f t="shared" si="22"/>
        <v>7.83</v>
      </c>
      <c r="L103" s="2">
        <f t="shared" si="23"/>
        <v>0</v>
      </c>
      <c r="R103" s="7">
        <v>0.01</v>
      </c>
      <c r="S103" s="5">
        <v>10.935</v>
      </c>
      <c r="T103" s="8">
        <v>7.82</v>
      </c>
      <c r="U103" s="5">
        <v>2564.92</v>
      </c>
      <c r="AL103" s="5" t="str">
        <f t="shared" si="24"/>
        <v/>
      </c>
      <c r="AN103" s="5" t="str">
        <f t="shared" si="25"/>
        <v/>
      </c>
      <c r="AP103" s="5" t="str">
        <f t="shared" si="26"/>
        <v/>
      </c>
      <c r="AS103" s="5">
        <f t="shared" si="20"/>
        <v>2575.855</v>
      </c>
      <c r="AT103" s="11">
        <f t="shared" si="21"/>
        <v>0.15296757592689214</v>
      </c>
      <c r="AU103" s="5">
        <f t="shared" si="19"/>
        <v>152.96757592689215</v>
      </c>
    </row>
    <row r="104" spans="1:47" x14ac:dyDescent="0.25">
      <c r="A104" s="1" t="s">
        <v>154</v>
      </c>
      <c r="B104" s="1" t="s">
        <v>72</v>
      </c>
      <c r="C104" s="1" t="s">
        <v>151</v>
      </c>
      <c r="D104" s="1" t="s">
        <v>74</v>
      </c>
      <c r="E104" s="1" t="s">
        <v>70</v>
      </c>
      <c r="F104" s="1" t="s">
        <v>149</v>
      </c>
      <c r="G104" s="1" t="s">
        <v>53</v>
      </c>
      <c r="H104" s="1" t="s">
        <v>54</v>
      </c>
      <c r="I104" s="2">
        <v>80</v>
      </c>
      <c r="J104" s="2">
        <v>0.08</v>
      </c>
      <c r="K104" s="2">
        <f t="shared" si="22"/>
        <v>0.03</v>
      </c>
      <c r="L104" s="2">
        <f t="shared" si="23"/>
        <v>0</v>
      </c>
      <c r="T104" s="8">
        <v>0.03</v>
      </c>
      <c r="U104" s="5">
        <v>9.84</v>
      </c>
      <c r="AL104" s="5" t="str">
        <f t="shared" si="24"/>
        <v/>
      </c>
      <c r="AN104" s="5" t="str">
        <f t="shared" si="25"/>
        <v/>
      </c>
      <c r="AP104" s="5" t="str">
        <f t="shared" si="26"/>
        <v/>
      </c>
      <c r="AS104" s="5">
        <f t="shared" si="20"/>
        <v>9.84</v>
      </c>
      <c r="AT104" s="11">
        <f t="shared" si="21"/>
        <v>5.8435003023097904E-4</v>
      </c>
      <c r="AU104" s="5">
        <f t="shared" si="19"/>
        <v>0.58435003023097898</v>
      </c>
    </row>
    <row r="105" spans="1:47" x14ac:dyDescent="0.25">
      <c r="A105" s="1" t="s">
        <v>155</v>
      </c>
      <c r="B105" s="1" t="s">
        <v>156</v>
      </c>
      <c r="C105" s="1" t="s">
        <v>157</v>
      </c>
      <c r="D105" s="1" t="s">
        <v>158</v>
      </c>
      <c r="E105" s="1" t="s">
        <v>59</v>
      </c>
      <c r="F105" s="1" t="s">
        <v>159</v>
      </c>
      <c r="G105" s="1" t="s">
        <v>160</v>
      </c>
      <c r="H105" s="1" t="s">
        <v>54</v>
      </c>
      <c r="I105" s="2">
        <v>147.99</v>
      </c>
      <c r="J105" s="2">
        <v>39.89</v>
      </c>
      <c r="K105" s="2">
        <f t="shared" si="22"/>
        <v>0.93</v>
      </c>
      <c r="L105" s="2">
        <f t="shared" si="23"/>
        <v>0</v>
      </c>
      <c r="R105" s="7">
        <v>0.93</v>
      </c>
      <c r="S105" s="5">
        <v>1016.955</v>
      </c>
      <c r="AL105" s="5" t="str">
        <f t="shared" si="24"/>
        <v/>
      </c>
      <c r="AN105" s="5" t="str">
        <f t="shared" si="25"/>
        <v/>
      </c>
      <c r="AP105" s="5" t="str">
        <f t="shared" si="26"/>
        <v/>
      </c>
      <c r="AS105" s="5">
        <f t="shared" si="20"/>
        <v>1016.955</v>
      </c>
      <c r="AT105" s="11">
        <f t="shared" si="21"/>
        <v>6.0392041157880626E-2</v>
      </c>
      <c r="AU105" s="5">
        <f t="shared" si="19"/>
        <v>60.392041157880627</v>
      </c>
    </row>
    <row r="106" spans="1:47" x14ac:dyDescent="0.25">
      <c r="A106" s="1" t="s">
        <v>155</v>
      </c>
      <c r="B106" s="1" t="s">
        <v>156</v>
      </c>
      <c r="C106" s="1" t="s">
        <v>157</v>
      </c>
      <c r="D106" s="1" t="s">
        <v>158</v>
      </c>
      <c r="E106" s="1" t="s">
        <v>132</v>
      </c>
      <c r="F106" s="1" t="s">
        <v>159</v>
      </c>
      <c r="G106" s="1" t="s">
        <v>160</v>
      </c>
      <c r="H106" s="1" t="s">
        <v>54</v>
      </c>
      <c r="I106" s="2">
        <v>147.99</v>
      </c>
      <c r="J106" s="2">
        <v>31.04</v>
      </c>
      <c r="K106" s="2">
        <f t="shared" si="22"/>
        <v>9.36</v>
      </c>
      <c r="L106" s="2">
        <f t="shared" si="23"/>
        <v>0</v>
      </c>
      <c r="R106" s="7">
        <v>6.4</v>
      </c>
      <c r="S106" s="5">
        <v>6998.4000000000005</v>
      </c>
      <c r="T106" s="8">
        <v>2.96</v>
      </c>
      <c r="U106" s="5">
        <v>970.88</v>
      </c>
      <c r="AL106" s="5" t="str">
        <f t="shared" si="24"/>
        <v/>
      </c>
      <c r="AN106" s="5" t="str">
        <f t="shared" si="25"/>
        <v/>
      </c>
      <c r="AP106" s="5" t="str">
        <f t="shared" si="26"/>
        <v/>
      </c>
      <c r="AS106" s="5">
        <f t="shared" si="20"/>
        <v>7969.2800000000007</v>
      </c>
      <c r="AT106" s="11">
        <f t="shared" si="21"/>
        <v>0.47325701310153834</v>
      </c>
      <c r="AU106" s="5">
        <f t="shared" si="19"/>
        <v>473.25701310153835</v>
      </c>
    </row>
    <row r="107" spans="1:47" x14ac:dyDescent="0.25">
      <c r="A107" s="1" t="s">
        <v>161</v>
      </c>
      <c r="B107" s="1" t="s">
        <v>162</v>
      </c>
      <c r="C107" s="1" t="s">
        <v>163</v>
      </c>
      <c r="D107" s="1" t="s">
        <v>164</v>
      </c>
      <c r="E107" s="1" t="s">
        <v>77</v>
      </c>
      <c r="F107" s="1" t="s">
        <v>165</v>
      </c>
      <c r="G107" s="1" t="s">
        <v>160</v>
      </c>
      <c r="H107" s="1" t="s">
        <v>54</v>
      </c>
      <c r="I107" s="2">
        <v>147.94999999999999</v>
      </c>
      <c r="J107" s="2">
        <v>41.09</v>
      </c>
      <c r="K107" s="2">
        <f t="shared" si="22"/>
        <v>7.11</v>
      </c>
      <c r="L107" s="2">
        <f t="shared" si="23"/>
        <v>0</v>
      </c>
      <c r="R107" s="7">
        <v>5.74</v>
      </c>
      <c r="S107" s="5">
        <v>6276.6900000000014</v>
      </c>
      <c r="T107" s="8">
        <v>1.37</v>
      </c>
      <c r="U107" s="5">
        <v>449.36</v>
      </c>
      <c r="AL107" s="5" t="str">
        <f t="shared" si="24"/>
        <v/>
      </c>
      <c r="AN107" s="5" t="str">
        <f t="shared" si="25"/>
        <v/>
      </c>
      <c r="AP107" s="5" t="str">
        <f t="shared" si="26"/>
        <v/>
      </c>
      <c r="AS107" s="5">
        <f t="shared" si="20"/>
        <v>6726.0500000000011</v>
      </c>
      <c r="AT107" s="11">
        <f t="shared" si="21"/>
        <v>0.3994275935808006</v>
      </c>
      <c r="AU107" s="5">
        <f t="shared" si="19"/>
        <v>399.42759358080059</v>
      </c>
    </row>
    <row r="108" spans="1:47" x14ac:dyDescent="0.25">
      <c r="A108" s="1" t="s">
        <v>161</v>
      </c>
      <c r="B108" s="1" t="s">
        <v>162</v>
      </c>
      <c r="C108" s="1" t="s">
        <v>163</v>
      </c>
      <c r="D108" s="1" t="s">
        <v>164</v>
      </c>
      <c r="E108" s="1" t="s">
        <v>117</v>
      </c>
      <c r="F108" s="1" t="s">
        <v>165</v>
      </c>
      <c r="G108" s="1" t="s">
        <v>160</v>
      </c>
      <c r="H108" s="1" t="s">
        <v>54</v>
      </c>
      <c r="I108" s="2">
        <v>147.94999999999999</v>
      </c>
      <c r="J108" s="2">
        <v>31.2</v>
      </c>
      <c r="K108" s="2">
        <f t="shared" si="22"/>
        <v>22.550000000000004</v>
      </c>
      <c r="L108" s="2">
        <f t="shared" si="23"/>
        <v>0</v>
      </c>
      <c r="R108" s="7">
        <v>9.7100000000000009</v>
      </c>
      <c r="S108" s="5">
        <v>10617.885</v>
      </c>
      <c r="T108" s="8">
        <v>7.48</v>
      </c>
      <c r="U108" s="5">
        <v>2453.44</v>
      </c>
      <c r="Z108" s="9">
        <v>2.87</v>
      </c>
      <c r="AA108" s="5">
        <v>375.97</v>
      </c>
      <c r="AB108" s="10">
        <v>2.4900000000000002</v>
      </c>
      <c r="AC108" s="5">
        <v>293.82000000000011</v>
      </c>
      <c r="AL108" s="5" t="str">
        <f t="shared" si="24"/>
        <v/>
      </c>
      <c r="AN108" s="5" t="str">
        <f t="shared" si="25"/>
        <v/>
      </c>
      <c r="AP108" s="5" t="str">
        <f t="shared" si="26"/>
        <v/>
      </c>
      <c r="AS108" s="5">
        <f t="shared" si="20"/>
        <v>13741.115</v>
      </c>
      <c r="AT108" s="11">
        <f t="shared" si="21"/>
        <v>0.81601839081883754</v>
      </c>
      <c r="AU108" s="5">
        <f t="shared" si="19"/>
        <v>816.01839081883747</v>
      </c>
    </row>
    <row r="109" spans="1:47" x14ac:dyDescent="0.25">
      <c r="A109" s="1" t="s">
        <v>161</v>
      </c>
      <c r="B109" s="1" t="s">
        <v>162</v>
      </c>
      <c r="C109" s="1" t="s">
        <v>163</v>
      </c>
      <c r="D109" s="1" t="s">
        <v>164</v>
      </c>
      <c r="E109" s="1" t="s">
        <v>108</v>
      </c>
      <c r="F109" s="1" t="s">
        <v>165</v>
      </c>
      <c r="G109" s="1" t="s">
        <v>160</v>
      </c>
      <c r="H109" s="1" t="s">
        <v>54</v>
      </c>
      <c r="I109" s="2">
        <v>147.94999999999999</v>
      </c>
      <c r="J109" s="2">
        <v>32.04</v>
      </c>
      <c r="K109" s="2">
        <f t="shared" si="22"/>
        <v>31.45</v>
      </c>
      <c r="L109" s="2">
        <f t="shared" si="23"/>
        <v>0</v>
      </c>
      <c r="R109" s="7">
        <v>25.28</v>
      </c>
      <c r="S109" s="5">
        <v>27643.68</v>
      </c>
      <c r="T109" s="8">
        <v>5.95</v>
      </c>
      <c r="U109" s="5">
        <v>1951.6</v>
      </c>
      <c r="Z109" s="9">
        <v>0.22</v>
      </c>
      <c r="AA109" s="5">
        <v>28.82</v>
      </c>
      <c r="AL109" s="5" t="str">
        <f t="shared" si="24"/>
        <v/>
      </c>
      <c r="AN109" s="5" t="str">
        <f t="shared" si="25"/>
        <v/>
      </c>
      <c r="AP109" s="5" t="str">
        <f t="shared" si="26"/>
        <v/>
      </c>
      <c r="AS109" s="5">
        <f t="shared" si="20"/>
        <v>29624.1</v>
      </c>
      <c r="AT109" s="11">
        <f t="shared" si="21"/>
        <v>1.7592320864395883</v>
      </c>
      <c r="AU109" s="5">
        <f t="shared" si="19"/>
        <v>1759.2320864395883</v>
      </c>
    </row>
    <row r="110" spans="1:47" x14ac:dyDescent="0.25">
      <c r="B110" s="29" t="s">
        <v>173</v>
      </c>
      <c r="AS110" s="5">
        <f t="shared" si="20"/>
        <v>0</v>
      </c>
      <c r="AT110" s="11">
        <f t="shared" si="21"/>
        <v>0</v>
      </c>
      <c r="AU110" s="5">
        <f t="shared" si="19"/>
        <v>0</v>
      </c>
    </row>
    <row r="111" spans="1:47" x14ac:dyDescent="0.25">
      <c r="B111" s="1" t="s">
        <v>166</v>
      </c>
      <c r="C111" s="1" t="s">
        <v>181</v>
      </c>
      <c r="D111" s="1" t="s">
        <v>182</v>
      </c>
      <c r="J111" s="2">
        <v>31.2</v>
      </c>
      <c r="K111" s="2">
        <f t="shared" si="22"/>
        <v>26.5</v>
      </c>
      <c r="L111" s="2">
        <f t="shared" si="23"/>
        <v>0</v>
      </c>
      <c r="AG111" s="9">
        <v>26.5</v>
      </c>
      <c r="AH111" s="5">
        <v>54888.802499999998</v>
      </c>
      <c r="AL111" s="5" t="str">
        <f t="shared" si="24"/>
        <v/>
      </c>
      <c r="AN111" s="5" t="str">
        <f t="shared" si="25"/>
        <v/>
      </c>
      <c r="AP111" s="5" t="str">
        <f t="shared" si="26"/>
        <v/>
      </c>
      <c r="AS111" s="5">
        <f t="shared" si="20"/>
        <v>54888.802499999998</v>
      </c>
      <c r="AT111" s="30">
        <f t="shared" si="21"/>
        <v>3.2595806301033781</v>
      </c>
      <c r="AU111" s="5">
        <f t="shared" si="19"/>
        <v>3259.5806301033781</v>
      </c>
    </row>
    <row r="112" spans="1:47" x14ac:dyDescent="0.25">
      <c r="B112" s="29" t="s">
        <v>174</v>
      </c>
      <c r="C112"/>
      <c r="D112"/>
      <c r="AS112" s="5">
        <f t="shared" si="20"/>
        <v>0</v>
      </c>
      <c r="AT112" s="11">
        <f t="shared" si="21"/>
        <v>0</v>
      </c>
      <c r="AU112" s="5">
        <f t="shared" si="19"/>
        <v>0</v>
      </c>
    </row>
    <row r="113" spans="1:47" x14ac:dyDescent="0.25">
      <c r="B113" s="1" t="s">
        <v>167</v>
      </c>
      <c r="C113" s="1" t="s">
        <v>177</v>
      </c>
      <c r="D113" s="1" t="s">
        <v>178</v>
      </c>
      <c r="J113" s="2">
        <v>11.65</v>
      </c>
      <c r="K113" s="2">
        <f t="shared" si="22"/>
        <v>10.1</v>
      </c>
      <c r="L113" s="2">
        <f t="shared" si="23"/>
        <v>0</v>
      </c>
      <c r="AG113" s="9">
        <v>10.1</v>
      </c>
      <c r="AH113" s="5">
        <v>30251.58</v>
      </c>
      <c r="AL113" s="5" t="str">
        <f t="shared" si="24"/>
        <v/>
      </c>
      <c r="AN113" s="5" t="str">
        <f t="shared" si="25"/>
        <v/>
      </c>
      <c r="AP113" s="5" t="str">
        <f t="shared" si="26"/>
        <v/>
      </c>
      <c r="AS113" s="5">
        <f t="shared" si="20"/>
        <v>30251.58</v>
      </c>
      <c r="AT113" s="11">
        <f t="shared" si="21"/>
        <v>1.7964950901966346</v>
      </c>
      <c r="AU113" s="5">
        <f t="shared" si="19"/>
        <v>1796.4950901966345</v>
      </c>
    </row>
    <row r="114" spans="1:47" x14ac:dyDescent="0.25">
      <c r="B114" s="29" t="s">
        <v>175</v>
      </c>
      <c r="C114"/>
      <c r="D114"/>
      <c r="AS114" s="5">
        <f t="shared" si="20"/>
        <v>0</v>
      </c>
      <c r="AT114" s="11">
        <f t="shared" si="21"/>
        <v>0</v>
      </c>
      <c r="AU114" s="5">
        <f t="shared" si="19"/>
        <v>0</v>
      </c>
    </row>
    <row r="115" spans="1:47" x14ac:dyDescent="0.25">
      <c r="B115" s="1" t="s">
        <v>172</v>
      </c>
      <c r="C115" s="1" t="s">
        <v>179</v>
      </c>
      <c r="D115" s="1" t="s">
        <v>81</v>
      </c>
      <c r="J115" s="2">
        <v>2.08</v>
      </c>
      <c r="K115" s="2">
        <f t="shared" si="22"/>
        <v>0.55000000000000004</v>
      </c>
      <c r="L115" s="2">
        <f t="shared" si="23"/>
        <v>0</v>
      </c>
      <c r="AG115" s="9">
        <v>0.55000000000000004</v>
      </c>
      <c r="AH115" s="5">
        <v>942.15</v>
      </c>
      <c r="AL115" s="5" t="str">
        <f t="shared" si="24"/>
        <v/>
      </c>
      <c r="AN115" s="5" t="str">
        <f t="shared" si="25"/>
        <v/>
      </c>
      <c r="AP115" s="5" t="str">
        <f t="shared" si="26"/>
        <v/>
      </c>
      <c r="AS115" s="5">
        <f t="shared" si="20"/>
        <v>942.15</v>
      </c>
      <c r="AT115" s="11">
        <f t="shared" si="21"/>
        <v>5.5949733839646035E-2</v>
      </c>
      <c r="AU115" s="5">
        <f t="shared" si="19"/>
        <v>55.949733839646029</v>
      </c>
    </row>
    <row r="116" spans="1:47" x14ac:dyDescent="0.25">
      <c r="B116" s="1" t="s">
        <v>168</v>
      </c>
      <c r="C116" s="1" t="s">
        <v>179</v>
      </c>
      <c r="D116" s="1" t="s">
        <v>81</v>
      </c>
      <c r="J116" s="2">
        <v>3.71</v>
      </c>
      <c r="K116" s="2">
        <f t="shared" si="22"/>
        <v>3.62</v>
      </c>
      <c r="L116" s="2">
        <f t="shared" si="23"/>
        <v>0</v>
      </c>
      <c r="AG116" s="9">
        <v>3.62</v>
      </c>
      <c r="AH116" s="5">
        <v>6201.0599999999986</v>
      </c>
      <c r="AL116" s="5" t="str">
        <f t="shared" si="24"/>
        <v/>
      </c>
      <c r="AN116" s="5" t="str">
        <f t="shared" si="25"/>
        <v/>
      </c>
      <c r="AP116" s="5" t="str">
        <f t="shared" si="26"/>
        <v/>
      </c>
      <c r="AS116" s="5">
        <f t="shared" si="20"/>
        <v>6201.0599999999986</v>
      </c>
      <c r="AT116" s="11">
        <f t="shared" si="21"/>
        <v>0.36825097545367019</v>
      </c>
      <c r="AU116" s="5">
        <f t="shared" si="19"/>
        <v>368.25097545367021</v>
      </c>
    </row>
    <row r="117" spans="1:47" x14ac:dyDescent="0.25">
      <c r="B117" s="29" t="s">
        <v>176</v>
      </c>
      <c r="C117"/>
      <c r="D117"/>
      <c r="AS117" s="5">
        <f t="shared" si="20"/>
        <v>0</v>
      </c>
      <c r="AT117" s="11">
        <f t="shared" si="21"/>
        <v>0</v>
      </c>
      <c r="AU117" s="5">
        <f t="shared" si="19"/>
        <v>0</v>
      </c>
    </row>
    <row r="118" spans="1:47" x14ac:dyDescent="0.25">
      <c r="B118" s="1" t="s">
        <v>169</v>
      </c>
      <c r="C118" s="1" t="s">
        <v>180</v>
      </c>
      <c r="D118" s="1" t="s">
        <v>81</v>
      </c>
      <c r="J118" s="2">
        <v>11.78</v>
      </c>
      <c r="K118" s="2">
        <f t="shared" si="22"/>
        <v>10.85</v>
      </c>
      <c r="L118" s="2">
        <f t="shared" si="23"/>
        <v>0</v>
      </c>
      <c r="AG118" s="9">
        <v>10.85</v>
      </c>
      <c r="AH118" s="5">
        <v>20003.557499999999</v>
      </c>
      <c r="AL118" s="5" t="str">
        <f t="shared" si="24"/>
        <v/>
      </c>
      <c r="AN118" s="5" t="str">
        <f t="shared" si="25"/>
        <v/>
      </c>
      <c r="AP118" s="5" t="str">
        <f t="shared" si="26"/>
        <v/>
      </c>
      <c r="AS118" s="5">
        <f t="shared" si="20"/>
        <v>20003.557499999999</v>
      </c>
      <c r="AT118" s="11">
        <f t="shared" si="21"/>
        <v>1.1879145762044847</v>
      </c>
      <c r="AU118" s="5">
        <f t="shared" si="19"/>
        <v>1187.9145762044845</v>
      </c>
    </row>
    <row r="119" spans="1:47" x14ac:dyDescent="0.25">
      <c r="B119" s="1" t="s">
        <v>168</v>
      </c>
      <c r="C119" s="1" t="s">
        <v>180</v>
      </c>
      <c r="D119" s="1" t="s">
        <v>81</v>
      </c>
      <c r="J119" s="2">
        <v>4.24</v>
      </c>
      <c r="K119" s="2">
        <f t="shared" si="22"/>
        <v>7.27</v>
      </c>
      <c r="L119" s="2">
        <f t="shared" si="23"/>
        <v>0</v>
      </c>
      <c r="AG119" s="9">
        <v>7.27</v>
      </c>
      <c r="AH119" s="5">
        <v>12453.51</v>
      </c>
      <c r="AL119" s="5" t="str">
        <f t="shared" si="24"/>
        <v/>
      </c>
      <c r="AN119" s="5" t="str">
        <f t="shared" si="25"/>
        <v/>
      </c>
      <c r="AP119" s="5" t="str">
        <f t="shared" si="26"/>
        <v/>
      </c>
      <c r="AS119" s="5">
        <f t="shared" si="20"/>
        <v>12453.51</v>
      </c>
      <c r="AT119" s="11">
        <f t="shared" si="21"/>
        <v>0.73955375457132122</v>
      </c>
      <c r="AU119" s="5">
        <f t="shared" si="19"/>
        <v>739.55375457132118</v>
      </c>
    </row>
    <row r="120" spans="1:47" ht="15.75" thickBot="1" x14ac:dyDescent="0.3">
      <c r="B120" s="1" t="s">
        <v>170</v>
      </c>
      <c r="C120" s="1" t="s">
        <v>180</v>
      </c>
      <c r="D120" s="1" t="s">
        <v>81</v>
      </c>
      <c r="J120" s="2">
        <v>6.5299999999999994</v>
      </c>
      <c r="K120" s="2">
        <f t="shared" si="22"/>
        <v>6.84</v>
      </c>
      <c r="L120" s="2">
        <f t="shared" si="23"/>
        <v>0</v>
      </c>
      <c r="AG120" s="9">
        <v>6.84</v>
      </c>
      <c r="AH120" s="5">
        <v>11716.92</v>
      </c>
      <c r="AL120" s="5" t="str">
        <f t="shared" si="24"/>
        <v/>
      </c>
      <c r="AN120" s="5" t="str">
        <f t="shared" si="25"/>
        <v/>
      </c>
      <c r="AP120" s="5" t="str">
        <f t="shared" si="26"/>
        <v/>
      </c>
      <c r="AS120" s="5">
        <f t="shared" si="20"/>
        <v>11716.92</v>
      </c>
      <c r="AT120" s="11">
        <f t="shared" si="21"/>
        <v>0.69581123538759793</v>
      </c>
      <c r="AU120" s="5">
        <f t="shared" si="19"/>
        <v>695.811235387598</v>
      </c>
    </row>
    <row r="121" spans="1:47" ht="15.75" thickTop="1" x14ac:dyDescent="0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>
        <f t="shared" ref="K121:AU121" si="27">SUM(K3:K120)</f>
        <v>1365.2699999999986</v>
      </c>
      <c r="L121" s="20">
        <f t="shared" si="27"/>
        <v>286.87</v>
      </c>
      <c r="M121" s="21">
        <f t="shared" si="27"/>
        <v>0</v>
      </c>
      <c r="N121" s="22">
        <f t="shared" si="27"/>
        <v>32.150000000000006</v>
      </c>
      <c r="O121" s="23">
        <f t="shared" si="27"/>
        <v>85571.107499999998</v>
      </c>
      <c r="P121" s="24">
        <f t="shared" si="27"/>
        <v>250.27999999999992</v>
      </c>
      <c r="Q121" s="23">
        <f t="shared" si="27"/>
        <v>575666.7274999998</v>
      </c>
      <c r="R121" s="25">
        <f t="shared" si="27"/>
        <v>649.18000000000006</v>
      </c>
      <c r="S121" s="23">
        <f t="shared" si="27"/>
        <v>813051.93972000002</v>
      </c>
      <c r="T121" s="26">
        <f t="shared" si="27"/>
        <v>110.87000000000002</v>
      </c>
      <c r="U121" s="23">
        <f t="shared" si="27"/>
        <v>40605.539999999986</v>
      </c>
      <c r="V121" s="20">
        <f t="shared" si="27"/>
        <v>0</v>
      </c>
      <c r="W121" s="23">
        <f t="shared" si="27"/>
        <v>0</v>
      </c>
      <c r="X121" s="20">
        <f t="shared" si="27"/>
        <v>0</v>
      </c>
      <c r="Y121" s="23">
        <f t="shared" si="27"/>
        <v>0</v>
      </c>
      <c r="Z121" s="27">
        <f t="shared" si="27"/>
        <v>23</v>
      </c>
      <c r="AA121" s="23">
        <f t="shared" si="27"/>
        <v>3075.2249999999999</v>
      </c>
      <c r="AB121" s="28">
        <f t="shared" si="27"/>
        <v>25.619999999999997</v>
      </c>
      <c r="AC121" s="23">
        <f t="shared" si="27"/>
        <v>3288.07</v>
      </c>
      <c r="AD121" s="20">
        <f t="shared" si="27"/>
        <v>0</v>
      </c>
      <c r="AE121" s="20">
        <f t="shared" si="27"/>
        <v>208.44000000000003</v>
      </c>
      <c r="AF121" s="23">
        <f t="shared" si="27"/>
        <v>26206.029999999995</v>
      </c>
      <c r="AG121" s="27">
        <f t="shared" si="27"/>
        <v>65.73</v>
      </c>
      <c r="AH121" s="23">
        <f t="shared" si="27"/>
        <v>136457.57999999999</v>
      </c>
      <c r="AI121" s="20">
        <f t="shared" si="27"/>
        <v>0</v>
      </c>
      <c r="AJ121" s="23">
        <f t="shared" si="27"/>
        <v>0</v>
      </c>
      <c r="AK121" s="21">
        <f t="shared" si="27"/>
        <v>0</v>
      </c>
      <c r="AL121" s="23">
        <f t="shared" si="27"/>
        <v>0</v>
      </c>
      <c r="AM121" s="21">
        <f t="shared" si="27"/>
        <v>0.55000000000000004</v>
      </c>
      <c r="AN121" s="23">
        <f t="shared" si="27"/>
        <v>5085.8500000000004</v>
      </c>
      <c r="AO121" s="20">
        <f t="shared" si="27"/>
        <v>1.23</v>
      </c>
      <c r="AP121" s="23">
        <f t="shared" si="27"/>
        <v>1.23</v>
      </c>
      <c r="AQ121" s="20">
        <f t="shared" si="27"/>
        <v>2.06</v>
      </c>
      <c r="AR121" s="20">
        <f t="shared" si="27"/>
        <v>283.03000000000003</v>
      </c>
      <c r="AS121" s="23">
        <f t="shared" si="27"/>
        <v>1683922.2197200009</v>
      </c>
      <c r="AT121" s="20">
        <f t="shared" si="27"/>
        <v>99.999999999999929</v>
      </c>
      <c r="AU121" s="23">
        <f t="shared" si="27"/>
        <v>99999.999999999913</v>
      </c>
    </row>
    <row r="124" spans="1:47" x14ac:dyDescent="0.25">
      <c r="B124" s="29" t="s">
        <v>171</v>
      </c>
      <c r="C124" s="1">
        <f>SUM(K121,L121)</f>
        <v>1652.1399999999985</v>
      </c>
    </row>
  </sheetData>
  <autoFilter ref="A2:AU121" xr:uid="{00000000-0001-0000-0000-000000000000}"/>
  <conditionalFormatting sqref="I126:I179">
    <cfRule type="notContainsText" dxfId="13" priority="10" operator="notContains" text="#########">
      <formula>ISERROR(SEARCH("#########",I126))</formula>
    </cfRule>
  </conditionalFormatting>
  <conditionalFormatting sqref="J127">
    <cfRule type="notContainsText" dxfId="12" priority="73" operator="notContains" text="#########">
      <formula>ISERROR(SEARCH("#########",J127))</formula>
    </cfRule>
  </conditionalFormatting>
  <conditionalFormatting sqref="J129">
    <cfRule type="notContainsText" dxfId="11" priority="74" operator="notContains" text="#########">
      <formula>ISERROR(SEARCH("#########",J129))</formula>
    </cfRule>
  </conditionalFormatting>
  <conditionalFormatting sqref="J132">
    <cfRule type="notContainsText" dxfId="10" priority="75" operator="notContains" text="#########">
      <formula>ISERROR(SEARCH("#########",J132))</formula>
    </cfRule>
  </conditionalFormatting>
  <conditionalFormatting sqref="J135">
    <cfRule type="notContainsText" dxfId="9" priority="76" operator="notContains" text="#########">
      <formula>ISERROR(SEARCH("#########",J135))</formula>
    </cfRule>
  </conditionalFormatting>
  <conditionalFormatting sqref="J138">
    <cfRule type="notContainsText" dxfId="8" priority="77" operator="notContains" text="#########">
      <formula>ISERROR(SEARCH("#########",J138))</formula>
    </cfRule>
  </conditionalFormatting>
  <conditionalFormatting sqref="J140:J141">
    <cfRule type="notContainsText" dxfId="7" priority="78" operator="notContains" text="#########">
      <formula>ISERROR(SEARCH("#########",J140))</formula>
    </cfRule>
  </conditionalFormatting>
  <conditionalFormatting sqref="J147">
    <cfRule type="notContainsText" dxfId="6" priority="80" operator="notContains" text="#########">
      <formula>ISERROR(SEARCH("#########",J147))</formula>
    </cfRule>
  </conditionalFormatting>
  <conditionalFormatting sqref="J149">
    <cfRule type="notContainsText" dxfId="5" priority="81" operator="notContains" text="#########">
      <formula>ISERROR(SEARCH("#########",J149))</formula>
    </cfRule>
  </conditionalFormatting>
  <conditionalFormatting sqref="J161">
    <cfRule type="notContainsText" dxfId="4" priority="82" operator="notContains" text="#########">
      <formula>ISERROR(SEARCH("#########",J161))</formula>
    </cfRule>
  </conditionalFormatting>
  <conditionalFormatting sqref="J164:J166">
    <cfRule type="notContainsText" dxfId="3" priority="83" operator="notContains" text="#########">
      <formula>ISERROR(SEARCH("#########",J164))</formula>
    </cfRule>
  </conditionalFormatting>
  <conditionalFormatting sqref="J169">
    <cfRule type="notContainsText" dxfId="2" priority="86" operator="notContains" text="#########">
      <formula>ISERROR(SEARCH("#########",J169))</formula>
    </cfRule>
  </conditionalFormatting>
  <conditionalFormatting sqref="J175:J176">
    <cfRule type="notContainsText" dxfId="1" priority="87" operator="notContains" text="#########">
      <formula>ISERROR(SEARCH("#########",J175))</formula>
    </cfRule>
  </conditionalFormatting>
  <conditionalFormatting sqref="K151:L151">
    <cfRule type="notContainsText" dxfId="0" priority="107" operator="notContains" text="#########">
      <formula>ISERROR(SEARCH("#########",K151))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0" ma:contentTypeDescription="Create a new document." ma:contentTypeScope="" ma:versionID="22676a9f3a131e9a817a7a51bae7789c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c5ab0336aa613c45916f997427e8746c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6e58739-8685-4d29-a2ec-7c9c68f6c483">
      <Terms xmlns="http://schemas.microsoft.com/office/infopath/2007/PartnerControls"/>
    </lcf76f155ced4ddcb4097134ff3c332f>
    <TaxCatchAll xmlns="0443536a-32f8-43be-b347-138dc7c4b70d" xsi:nil="true"/>
  </documentManagement>
</p:properties>
</file>

<file path=customXml/itemProps1.xml><?xml version="1.0" encoding="utf-8"?>
<ds:datastoreItem xmlns:ds="http://schemas.openxmlformats.org/officeDocument/2006/customXml" ds:itemID="{F96B7619-D0D2-4921-811F-A7C4C81314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740E66-0C84-4890-83EF-57C7E3A7B4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3DD565-151A-43DF-ADE9-8BDB51590018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6e58739-8685-4d29-a2ec-7c9c68f6c483"/>
    <ds:schemaRef ds:uri="0443536a-32f8-43be-b347-138dc7c4b70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Scott Henderson</cp:lastModifiedBy>
  <dcterms:created xsi:type="dcterms:W3CDTF">2025-01-24T20:23:16Z</dcterms:created>
  <dcterms:modified xsi:type="dcterms:W3CDTF">2025-03-20T18:54:53Z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0x01010099F471694366554EA47E0857EFF9B72E</vt:lpwstr>
  </property>
  <property fmtid="{D5CDD505-2E9C-101B-9397-08002B2CF9AE}" pid="3" name="MediaServiceImageTags">
    <vt:lpwstr/>
  </property>
</Properties>
</file>