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JBN\9700\9740\9740_0033\GIS\Data\3_Tabular_Report\Leftovers\CD 103\"/>
    </mc:Choice>
  </mc:AlternateContent>
  <xr:revisionPtr revIDLastSave="0" documentId="13_ncr:1_{DA625E80-0554-44B7-ACB8-E347499FC29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Sheet1!$A$2:$AU$62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5" i="1" l="1"/>
  <c r="L56" i="1"/>
  <c r="L57" i="1"/>
  <c r="L58" i="1"/>
  <c r="K55" i="1"/>
  <c r="K56" i="1"/>
  <c r="K57" i="1"/>
  <c r="K58" i="1"/>
  <c r="AS56" i="1"/>
  <c r="AS57" i="1"/>
  <c r="AS58" i="1"/>
  <c r="AS4" i="1" l="1"/>
  <c r="AS5" i="1"/>
  <c r="AS6" i="1"/>
  <c r="AS7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S50" i="1"/>
  <c r="AS51" i="1"/>
  <c r="AS52" i="1"/>
  <c r="AS53" i="1"/>
  <c r="AS54" i="1"/>
  <c r="AS55" i="1"/>
  <c r="AS59" i="1"/>
  <c r="AS60" i="1"/>
  <c r="AS61" i="1"/>
  <c r="AL9" i="1"/>
  <c r="K54" i="1"/>
  <c r="L54" i="1"/>
  <c r="K59" i="1"/>
  <c r="L59" i="1"/>
  <c r="K60" i="1"/>
  <c r="L60" i="1"/>
  <c r="K61" i="1"/>
  <c r="L61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M62" i="1"/>
  <c r="AO62" i="1"/>
  <c r="AQ62" i="1"/>
  <c r="AR62" i="1"/>
  <c r="AP53" i="1" l="1"/>
  <c r="AN53" i="1"/>
  <c r="AL53" i="1"/>
  <c r="L53" i="1"/>
  <c r="K53" i="1"/>
  <c r="AP52" i="1"/>
  <c r="AN52" i="1"/>
  <c r="AL52" i="1"/>
  <c r="L52" i="1"/>
  <c r="K52" i="1"/>
  <c r="AP51" i="1"/>
  <c r="AN51" i="1"/>
  <c r="AL51" i="1"/>
  <c r="L51" i="1"/>
  <c r="K51" i="1"/>
  <c r="AP50" i="1"/>
  <c r="AN50" i="1"/>
  <c r="AL50" i="1"/>
  <c r="L50" i="1"/>
  <c r="K50" i="1"/>
  <c r="AP49" i="1"/>
  <c r="AN49" i="1"/>
  <c r="AL49" i="1"/>
  <c r="L49" i="1"/>
  <c r="K49" i="1"/>
  <c r="AP48" i="1"/>
  <c r="AN48" i="1"/>
  <c r="AL48" i="1"/>
  <c r="L48" i="1"/>
  <c r="K48" i="1"/>
  <c r="AP47" i="1"/>
  <c r="AN47" i="1"/>
  <c r="AL47" i="1"/>
  <c r="L47" i="1"/>
  <c r="K47" i="1"/>
  <c r="AP46" i="1"/>
  <c r="AN46" i="1"/>
  <c r="AL46" i="1"/>
  <c r="L46" i="1"/>
  <c r="K46" i="1"/>
  <c r="AP45" i="1"/>
  <c r="AN45" i="1"/>
  <c r="AL45" i="1"/>
  <c r="L45" i="1"/>
  <c r="K45" i="1"/>
  <c r="AP44" i="1"/>
  <c r="AN44" i="1"/>
  <c r="AL44" i="1"/>
  <c r="L44" i="1"/>
  <c r="K44" i="1"/>
  <c r="AP43" i="1"/>
  <c r="AN43" i="1"/>
  <c r="AL43" i="1"/>
  <c r="L43" i="1"/>
  <c r="K43" i="1"/>
  <c r="AP42" i="1"/>
  <c r="AN42" i="1"/>
  <c r="AL42" i="1"/>
  <c r="L42" i="1"/>
  <c r="K42" i="1"/>
  <c r="AP41" i="1"/>
  <c r="AN41" i="1"/>
  <c r="AL41" i="1"/>
  <c r="L41" i="1"/>
  <c r="K41" i="1"/>
  <c r="AP40" i="1"/>
  <c r="AN40" i="1"/>
  <c r="AL40" i="1"/>
  <c r="L40" i="1"/>
  <c r="K40" i="1"/>
  <c r="AP39" i="1"/>
  <c r="AN39" i="1"/>
  <c r="AL39" i="1"/>
  <c r="L39" i="1"/>
  <c r="K39" i="1"/>
  <c r="AP38" i="1"/>
  <c r="AN38" i="1"/>
  <c r="AL38" i="1"/>
  <c r="L38" i="1"/>
  <c r="K38" i="1"/>
  <c r="AP37" i="1"/>
  <c r="AN37" i="1"/>
  <c r="AL37" i="1"/>
  <c r="L37" i="1"/>
  <c r="K37" i="1"/>
  <c r="AP36" i="1"/>
  <c r="AN36" i="1"/>
  <c r="AL36" i="1"/>
  <c r="L36" i="1"/>
  <c r="K36" i="1"/>
  <c r="AP35" i="1"/>
  <c r="AN35" i="1"/>
  <c r="AL35" i="1"/>
  <c r="L35" i="1"/>
  <c r="K35" i="1"/>
  <c r="AP34" i="1"/>
  <c r="AN34" i="1"/>
  <c r="AL34" i="1"/>
  <c r="L34" i="1"/>
  <c r="K34" i="1"/>
  <c r="AP33" i="1"/>
  <c r="AN33" i="1"/>
  <c r="AL33" i="1"/>
  <c r="L33" i="1"/>
  <c r="K33" i="1"/>
  <c r="AP32" i="1"/>
  <c r="AN32" i="1"/>
  <c r="AL32" i="1"/>
  <c r="L32" i="1"/>
  <c r="K32" i="1"/>
  <c r="AP31" i="1"/>
  <c r="AN31" i="1"/>
  <c r="AL31" i="1"/>
  <c r="L31" i="1"/>
  <c r="K31" i="1"/>
  <c r="AP30" i="1"/>
  <c r="AN30" i="1"/>
  <c r="AL30" i="1"/>
  <c r="L30" i="1"/>
  <c r="K30" i="1"/>
  <c r="AP29" i="1"/>
  <c r="AN29" i="1"/>
  <c r="AL29" i="1"/>
  <c r="L29" i="1"/>
  <c r="K29" i="1"/>
  <c r="AP28" i="1"/>
  <c r="AN28" i="1"/>
  <c r="AL28" i="1"/>
  <c r="L28" i="1"/>
  <c r="K28" i="1"/>
  <c r="AP27" i="1"/>
  <c r="AN27" i="1"/>
  <c r="AL27" i="1"/>
  <c r="L27" i="1"/>
  <c r="K27" i="1"/>
  <c r="AP26" i="1"/>
  <c r="AN26" i="1"/>
  <c r="AL26" i="1"/>
  <c r="L26" i="1"/>
  <c r="K26" i="1"/>
  <c r="AP25" i="1"/>
  <c r="AN25" i="1"/>
  <c r="AL25" i="1"/>
  <c r="L25" i="1"/>
  <c r="K25" i="1"/>
  <c r="AP24" i="1"/>
  <c r="AN24" i="1"/>
  <c r="AL24" i="1"/>
  <c r="L24" i="1"/>
  <c r="K24" i="1"/>
  <c r="AP23" i="1"/>
  <c r="AN23" i="1"/>
  <c r="AL23" i="1"/>
  <c r="L23" i="1"/>
  <c r="K23" i="1"/>
  <c r="AP22" i="1"/>
  <c r="AN22" i="1"/>
  <c r="AL22" i="1"/>
  <c r="L22" i="1"/>
  <c r="K22" i="1"/>
  <c r="AP21" i="1"/>
  <c r="AN21" i="1"/>
  <c r="AL21" i="1"/>
  <c r="L21" i="1"/>
  <c r="K21" i="1"/>
  <c r="AP20" i="1"/>
  <c r="AN20" i="1"/>
  <c r="AL20" i="1"/>
  <c r="L20" i="1"/>
  <c r="K20" i="1"/>
  <c r="AP19" i="1"/>
  <c r="AN19" i="1"/>
  <c r="AL19" i="1"/>
  <c r="L19" i="1"/>
  <c r="K19" i="1"/>
  <c r="AP18" i="1"/>
  <c r="AN18" i="1"/>
  <c r="AL18" i="1"/>
  <c r="L18" i="1"/>
  <c r="K18" i="1"/>
  <c r="AP17" i="1"/>
  <c r="AN17" i="1"/>
  <c r="AL17" i="1"/>
  <c r="L17" i="1"/>
  <c r="K17" i="1"/>
  <c r="AP16" i="1"/>
  <c r="AN16" i="1"/>
  <c r="AL16" i="1"/>
  <c r="L16" i="1"/>
  <c r="K16" i="1"/>
  <c r="AP15" i="1"/>
  <c r="AN15" i="1"/>
  <c r="AL15" i="1"/>
  <c r="L15" i="1"/>
  <c r="K15" i="1"/>
  <c r="AP14" i="1"/>
  <c r="AN14" i="1"/>
  <c r="AL14" i="1"/>
  <c r="L14" i="1"/>
  <c r="K14" i="1"/>
  <c r="AP13" i="1"/>
  <c r="AN13" i="1"/>
  <c r="AL13" i="1"/>
  <c r="L13" i="1"/>
  <c r="K13" i="1"/>
  <c r="AP12" i="1"/>
  <c r="AN12" i="1"/>
  <c r="AL12" i="1"/>
  <c r="L12" i="1"/>
  <c r="K12" i="1"/>
  <c r="AP11" i="1"/>
  <c r="AN11" i="1"/>
  <c r="AL11" i="1"/>
  <c r="L11" i="1"/>
  <c r="K11" i="1"/>
  <c r="AP10" i="1"/>
  <c r="AN10" i="1"/>
  <c r="AL10" i="1"/>
  <c r="L10" i="1"/>
  <c r="K10" i="1"/>
  <c r="AP9" i="1"/>
  <c r="L9" i="1"/>
  <c r="K9" i="1"/>
  <c r="AP8" i="1"/>
  <c r="AN8" i="1"/>
  <c r="AL8" i="1"/>
  <c r="L8" i="1"/>
  <c r="K8" i="1"/>
  <c r="AP7" i="1"/>
  <c r="AN7" i="1"/>
  <c r="AL7" i="1"/>
  <c r="L7" i="1"/>
  <c r="K7" i="1"/>
  <c r="AP6" i="1"/>
  <c r="AN6" i="1"/>
  <c r="AL6" i="1"/>
  <c r="L6" i="1"/>
  <c r="K6" i="1"/>
  <c r="AP5" i="1"/>
  <c r="AN5" i="1"/>
  <c r="AL5" i="1"/>
  <c r="L5" i="1"/>
  <c r="K5" i="1"/>
  <c r="AP4" i="1"/>
  <c r="AN4" i="1"/>
  <c r="AL4" i="1"/>
  <c r="L4" i="1"/>
  <c r="K4" i="1"/>
  <c r="AS3" i="1"/>
  <c r="AP3" i="1"/>
  <c r="AN3" i="1"/>
  <c r="AL3" i="1"/>
  <c r="L3" i="1"/>
  <c r="K3" i="1"/>
  <c r="AL62" i="1" l="1"/>
  <c r="AN62" i="1"/>
  <c r="AP62" i="1"/>
  <c r="L62" i="1"/>
  <c r="AS62" i="1"/>
  <c r="K62" i="1"/>
  <c r="C65" i="1" s="1"/>
  <c r="AT58" i="1" l="1"/>
  <c r="AU58" i="1" s="1"/>
  <c r="AT57" i="1"/>
  <c r="AU57" i="1" s="1"/>
  <c r="AT56" i="1"/>
  <c r="AU56" i="1" s="1"/>
  <c r="AT59" i="1"/>
  <c r="AU59" i="1" s="1"/>
  <c r="AT9" i="1"/>
  <c r="AU9" i="1" s="1"/>
  <c r="AT17" i="1"/>
  <c r="AU17" i="1" s="1"/>
  <c r="AT25" i="1"/>
  <c r="AU25" i="1" s="1"/>
  <c r="AT33" i="1"/>
  <c r="AU33" i="1" s="1"/>
  <c r="AT41" i="1"/>
  <c r="AU41" i="1" s="1"/>
  <c r="AT4" i="1"/>
  <c r="AU4" i="1" s="1"/>
  <c r="AT12" i="1"/>
  <c r="AU12" i="1" s="1"/>
  <c r="AT36" i="1"/>
  <c r="AU36" i="1" s="1"/>
  <c r="AT52" i="1"/>
  <c r="AU52" i="1" s="1"/>
  <c r="AT61" i="1"/>
  <c r="AU61" i="1" s="1"/>
  <c r="AT10" i="1"/>
  <c r="AU10" i="1" s="1"/>
  <c r="AT18" i="1"/>
  <c r="AU18" i="1" s="1"/>
  <c r="AT26" i="1"/>
  <c r="AU26" i="1" s="1"/>
  <c r="AT34" i="1"/>
  <c r="AU34" i="1" s="1"/>
  <c r="AT42" i="1"/>
  <c r="AU42" i="1" s="1"/>
  <c r="AT50" i="1"/>
  <c r="AU50" i="1" s="1"/>
  <c r="AT37" i="1"/>
  <c r="AU37" i="1" s="1"/>
  <c r="AT45" i="1"/>
  <c r="AU45" i="1" s="1"/>
  <c r="AT53" i="1"/>
  <c r="AU53" i="1" s="1"/>
  <c r="AT16" i="1"/>
  <c r="AU16" i="1" s="1"/>
  <c r="AT24" i="1"/>
  <c r="AU24" i="1" s="1"/>
  <c r="AT48" i="1"/>
  <c r="AU48" i="1" s="1"/>
  <c r="AT5" i="1"/>
  <c r="AU5" i="1" s="1"/>
  <c r="AT13" i="1"/>
  <c r="AU13" i="1" s="1"/>
  <c r="AT21" i="1"/>
  <c r="AU21" i="1" s="1"/>
  <c r="AT29" i="1"/>
  <c r="AU29" i="1" s="1"/>
  <c r="AT8" i="1"/>
  <c r="AU8" i="1" s="1"/>
  <c r="AT32" i="1"/>
  <c r="AU32" i="1" s="1"/>
  <c r="AT40" i="1"/>
  <c r="AU40" i="1" s="1"/>
  <c r="AT6" i="1"/>
  <c r="AU6" i="1" s="1"/>
  <c r="AT14" i="1"/>
  <c r="AU14" i="1" s="1"/>
  <c r="AT22" i="1"/>
  <c r="AU22" i="1" s="1"/>
  <c r="AT30" i="1"/>
  <c r="AU30" i="1" s="1"/>
  <c r="AT38" i="1"/>
  <c r="AU38" i="1" s="1"/>
  <c r="AT46" i="1"/>
  <c r="AU46" i="1" s="1"/>
  <c r="AT54" i="1"/>
  <c r="AU54" i="1" s="1"/>
  <c r="AT49" i="1"/>
  <c r="AU49" i="1" s="1"/>
  <c r="AT20" i="1"/>
  <c r="AU20" i="1" s="1"/>
  <c r="AT28" i="1"/>
  <c r="AU28" i="1" s="1"/>
  <c r="AT44" i="1"/>
  <c r="AU44" i="1" s="1"/>
  <c r="AT43" i="1"/>
  <c r="AU43" i="1" s="1"/>
  <c r="AT31" i="1"/>
  <c r="AU31" i="1" s="1"/>
  <c r="AT60" i="1"/>
  <c r="AU60" i="1" s="1"/>
  <c r="AT35" i="1"/>
  <c r="AU35" i="1" s="1"/>
  <c r="AT23" i="1"/>
  <c r="AU23" i="1" s="1"/>
  <c r="AT47" i="1"/>
  <c r="AU47" i="1" s="1"/>
  <c r="AT27" i="1"/>
  <c r="AU27" i="1" s="1"/>
  <c r="AT15" i="1"/>
  <c r="AU15" i="1" s="1"/>
  <c r="AT55" i="1"/>
  <c r="AU55" i="1" s="1"/>
  <c r="AT51" i="1"/>
  <c r="AU51" i="1" s="1"/>
  <c r="AT19" i="1"/>
  <c r="AU19" i="1" s="1"/>
  <c r="AT7" i="1"/>
  <c r="AU7" i="1" s="1"/>
  <c r="AT11" i="1"/>
  <c r="AU11" i="1" s="1"/>
  <c r="AT39" i="1"/>
  <c r="AU39" i="1" s="1"/>
  <c r="AT3" i="1"/>
  <c r="AU3" i="1" s="1"/>
  <c r="AU62" i="1" l="1"/>
  <c r="AT62" i="1"/>
</calcChain>
</file>

<file path=xl/sharedStrings.xml><?xml version="1.0" encoding="utf-8"?>
<sst xmlns="http://schemas.openxmlformats.org/spreadsheetml/2006/main" count="475" uniqueCount="149">
  <si>
    <t>$100,000.00</t>
  </si>
  <si>
    <t>PIN</t>
  </si>
  <si>
    <t>NAME</t>
  </si>
  <si>
    <t>OWNER ADDRESS</t>
  </si>
  <si>
    <t>CITY STATE ZIP</t>
  </si>
  <si>
    <t>DESCRIPTION</t>
  </si>
  <si>
    <t>SEC</t>
  </si>
  <si>
    <t>TWP</t>
  </si>
  <si>
    <t>RANGE</t>
  </si>
  <si>
    <t>PARCEL ACRES</t>
  </si>
  <si>
    <t>ACRES IN TRACT</t>
  </si>
  <si>
    <t>TOTAL BENEFITTED ACRES</t>
  </si>
  <si>
    <t>ACRES IN WATERSHED NOT BENEFITTED</t>
  </si>
  <si>
    <t>NONCONVERTED WETLAND ACRES</t>
  </si>
  <si>
    <t>CLASS 1 ACRES</t>
  </si>
  <si>
    <t>RED = CLASS 1 BENEFIT</t>
  </si>
  <si>
    <t>CLASS 2 ACRES</t>
  </si>
  <si>
    <t>YELLOW = CLASS 2 BENEFIT</t>
  </si>
  <si>
    <t>CLASS 3 ACRES</t>
  </si>
  <si>
    <t>GREEN = CLASS 3 BENEFIT</t>
  </si>
  <si>
    <t>CLASS 4 ACRES</t>
  </si>
  <si>
    <t>BLUE = CLASS 4 BENEFIT</t>
  </si>
  <si>
    <t>URBAN RESIDENTIAL ACRES</t>
  </si>
  <si>
    <t>URBAN RESIDENTIAL BENEFIT</t>
  </si>
  <si>
    <t>INDUSTRIAL ACRES</t>
  </si>
  <si>
    <t>INDUSTRIAL BENEFIT</t>
  </si>
  <si>
    <t>RESIDENTIAL ACRES</t>
  </si>
  <si>
    <t>RESIDENTIAL BENEFIT</t>
  </si>
  <si>
    <t>WOODLOT ACRES</t>
  </si>
  <si>
    <t>WOODLOT BENEFIT</t>
  </si>
  <si>
    <t>FEDERAL LAND ACRES</t>
  </si>
  <si>
    <t>CREP ACRES</t>
  </si>
  <si>
    <t>CREP BENEFIT</t>
  </si>
  <si>
    <t>ROAD ACRES</t>
  </si>
  <si>
    <t>ROAD BENEFIT</t>
  </si>
  <si>
    <t>RECREATIONAL TRAIL ACRES</t>
  </si>
  <si>
    <t>RECREATIONAL TRAIL BENEFIT</t>
  </si>
  <si>
    <t>CLASS A GRASS STRIP ACRES</t>
  </si>
  <si>
    <t>CLASS A GRASS STRIP DAMAGES</t>
  </si>
  <si>
    <t>CLASS B GRASS STRIP ACRES</t>
  </si>
  <si>
    <t>CLASS B GRASS STRIP DAMAGES</t>
  </si>
  <si>
    <t>WETLAND BUFFER STRIP</t>
  </si>
  <si>
    <t>WETLAND BUFFER STRIP DAMAGES</t>
  </si>
  <si>
    <t>DITCH ACRES</t>
  </si>
  <si>
    <t>NON-BENEFITTED ACRES</t>
  </si>
  <si>
    <t>TOTAL PARCEL BENEFITS</t>
  </si>
  <si>
    <t>PERCENT TOTAL BENEFITS</t>
  </si>
  <si>
    <t>NOTIONAL ASSESSMENT ON $100,000 REPAIR</t>
  </si>
  <si>
    <t>17-01690-00</t>
  </si>
  <si>
    <t>E &amp; K FARMS INC</t>
  </si>
  <si>
    <t>74450 ST HWY 4</t>
  </si>
  <si>
    <t>HECTOR MN 55342</t>
  </si>
  <si>
    <t>SESE</t>
  </si>
  <si>
    <t>20</t>
  </si>
  <si>
    <t>114</t>
  </si>
  <si>
    <t>32</t>
  </si>
  <si>
    <t>SWSE</t>
  </si>
  <si>
    <t>NESE</t>
  </si>
  <si>
    <t>17-01730-00</t>
  </si>
  <si>
    <t>TRIPLE T FARMS LLC</t>
  </si>
  <si>
    <t>5968 STAR VIEW DRIVE</t>
  </si>
  <si>
    <t>BETTENDORF IA 52722</t>
  </si>
  <si>
    <t>SESW</t>
  </si>
  <si>
    <t>21</t>
  </si>
  <si>
    <t>SWSW</t>
  </si>
  <si>
    <t>17-01731-00</t>
  </si>
  <si>
    <t>ORNELAS/MARY ANN KATHERINE</t>
  </si>
  <si>
    <t>119 2ND ST NW PO BOX 44</t>
  </si>
  <si>
    <t>BUFFALO LAKE MN 55314</t>
  </si>
  <si>
    <t>17-01740-00</t>
  </si>
  <si>
    <t>BLAD/ADELL/&amp; NATHAN G BLAD TR</t>
  </si>
  <si>
    <t>13813 N 97TH AVE</t>
  </si>
  <si>
    <t>SUN CITY AZ 85351</t>
  </si>
  <si>
    <t>NWSE</t>
  </si>
  <si>
    <t>NESW</t>
  </si>
  <si>
    <t>17-01743-00</t>
  </si>
  <si>
    <t>KRAMER/RICHARD J &amp; CYNTHIA/TR</t>
  </si>
  <si>
    <t>85846 460TH ST</t>
  </si>
  <si>
    <t>17-01750-00</t>
  </si>
  <si>
    <t>BROWN/JOHN W./REV TRUST &amp;</t>
  </si>
  <si>
    <t>7200 N OAK PARK AVE</t>
  </si>
  <si>
    <t>NILES IL 60714</t>
  </si>
  <si>
    <t>SENE</t>
  </si>
  <si>
    <t>SWNE</t>
  </si>
  <si>
    <t>NENE</t>
  </si>
  <si>
    <t>NWNE</t>
  </si>
  <si>
    <t>SWNW</t>
  </si>
  <si>
    <t>17-01780-00</t>
  </si>
  <si>
    <t>BUBOLTZ/VIRGIL &amp; JUDITH/TR</t>
  </si>
  <si>
    <t>NWNW</t>
  </si>
  <si>
    <t>27</t>
  </si>
  <si>
    <t>17-01810-00</t>
  </si>
  <si>
    <t>BUBOLTZ/RANDY &amp; SARA</t>
  </si>
  <si>
    <t>PO BOX 458</t>
  </si>
  <si>
    <t>28</t>
  </si>
  <si>
    <t>17-01811-00</t>
  </si>
  <si>
    <t>CARLSON/LEROY &amp; JOYCE/TRUSTEES</t>
  </si>
  <si>
    <t>73174 490TH ST</t>
  </si>
  <si>
    <t>17-01820-00</t>
  </si>
  <si>
    <t>LUDOWESE/NICHOLAS &amp; KATHRYN</t>
  </si>
  <si>
    <t>63819 180TH ST</t>
  </si>
  <si>
    <t>STEWART MN 55385</t>
  </si>
  <si>
    <t>17-01830-00</t>
  </si>
  <si>
    <t>17-01840-00</t>
  </si>
  <si>
    <t>NENW</t>
  </si>
  <si>
    <t>17-01841-00</t>
  </si>
  <si>
    <t>17-01845-00</t>
  </si>
  <si>
    <t>SENW</t>
  </si>
  <si>
    <t>17-01846-00</t>
  </si>
  <si>
    <t>ACKERMAN/DAVID S &amp; CHRISTINE</t>
  </si>
  <si>
    <t>48361 740TH AVE</t>
  </si>
  <si>
    <t>17-01850-00</t>
  </si>
  <si>
    <t>PETERSON/LOIS J</t>
  </si>
  <si>
    <t>NWSW</t>
  </si>
  <si>
    <t>17-01851-00</t>
  </si>
  <si>
    <t>WEIDNER/DAVID</t>
  </si>
  <si>
    <t>48066 730TH AVE</t>
  </si>
  <si>
    <t>17-01860-00</t>
  </si>
  <si>
    <t>17-01870-00</t>
  </si>
  <si>
    <t>29</t>
  </si>
  <si>
    <t>17-01880-00</t>
  </si>
  <si>
    <t>17-01900-00</t>
  </si>
  <si>
    <t>EBERTZ/JOHN</t>
  </si>
  <si>
    <t>2820 JORDAN DR</t>
  </si>
  <si>
    <t>WOODBURY MN 55125</t>
  </si>
  <si>
    <t>17-01910-00</t>
  </si>
  <si>
    <t>17-01930-00</t>
  </si>
  <si>
    <t>17-02040-00</t>
  </si>
  <si>
    <t>MATHIOWETZ/CHARLES &amp; NANCY/TR</t>
  </si>
  <si>
    <t>520 4TH ST E</t>
  </si>
  <si>
    <t>17-02090-00</t>
  </si>
  <si>
    <t>BUBOLTZ/DELORES/&amp;</t>
  </si>
  <si>
    <t>78126 420TH ST</t>
  </si>
  <si>
    <t>BIRD ISLAND MN 55310</t>
  </si>
  <si>
    <t>33</t>
  </si>
  <si>
    <t>TOTAL WATERSHED ACRES:</t>
  </si>
  <si>
    <t>STATE HIGHWAYS</t>
  </si>
  <si>
    <t>HWY 4</t>
  </si>
  <si>
    <t>740TH AVE</t>
  </si>
  <si>
    <t>490TH ST</t>
  </si>
  <si>
    <t>475TH ST</t>
  </si>
  <si>
    <t>MARTINSBURG TWP ROADS</t>
  </si>
  <si>
    <t>2505 TRANSPORTATION RD</t>
  </si>
  <si>
    <t>WILLMAR MN 56201</t>
  </si>
  <si>
    <t>C/O JANA SCHAFER 51777 780TH AVE</t>
  </si>
  <si>
    <t>RENVILLE CO ROADS</t>
  </si>
  <si>
    <t>CR 50</t>
  </si>
  <si>
    <t xml:space="preserve">105 SOUTH 5TH ST </t>
  </si>
  <si>
    <t>OLIVIA MN 56277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</si>
</sst>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#,##0.00"/>
    <numFmt numFmtId="165" formatCode="#,##0.000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CE4D6"/>
        <bgColor indexed="64"/>
      </patternFill>
    </fill>
    <fill>
      <patternFill patternType="solid">
        <fgColor rgb="FFEA989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2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4" fontId="1" fillId="4" borderId="0" xfId="0" applyNumberFormat="1" applyFont="1" applyFill="1" applyAlignment="1">
      <alignment horizontal="center"/>
    </xf>
    <xf numFmtId="4" fontId="1" fillId="5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4" fontId="1" fillId="7" borderId="0" xfId="0" applyNumberFormat="1" applyFont="1" applyFill="1" applyAlignment="1">
      <alignment horizontal="center"/>
    </xf>
    <xf numFmtId="4" fontId="1" fillId="8" borderId="0" xfId="0" applyNumberFormat="1" applyFont="1" applyFill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2" fillId="5" borderId="0" xfId="0" applyFont="1" applyFill="1" applyAlignment="1">
      <alignment horizontal="center" wrapText="1"/>
    </xf>
    <xf numFmtId="0" fontId="2" fillId="6" borderId="0" xfId="0" applyFont="1" applyFill="1" applyAlignment="1">
      <alignment horizontal="center" wrapText="1"/>
    </xf>
    <xf numFmtId="0" fontId="2" fillId="7" borderId="0" xfId="0" applyFont="1" applyFill="1" applyAlignment="1">
      <alignment horizontal="center" wrapText="1"/>
    </xf>
    <xf numFmtId="0" fontId="2" fillId="8" borderId="0" xfId="0" applyFont="1" applyFill="1" applyAlignment="1">
      <alignment horizontal="center" wrapText="1"/>
    </xf>
    <xf numFmtId="4" fontId="1" fillId="0" borderId="1" xfId="0" applyNumberFormat="1" applyFont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4" fontId="1" fillId="5" borderId="1" xfId="0" applyNumberFormat="1" applyFont="1" applyFill="1" applyBorder="1" applyAlignment="1">
      <alignment horizontal="center"/>
    </xf>
    <xf numFmtId="4" fontId="1" fillId="6" borderId="1" xfId="0" applyNumberFormat="1" applyFont="1" applyFill="1" applyBorder="1" applyAlignment="1">
      <alignment horizontal="center"/>
    </xf>
    <xf numFmtId="4" fontId="1" fillId="7" borderId="1" xfId="0" applyNumberFormat="1" applyFont="1" applyFill="1" applyBorder="1" applyAlignment="1">
      <alignment horizontal="center"/>
    </xf>
    <xf numFmtId="4" fontId="1" fillId="8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4" fontId="4" fillId="2" borderId="0" xfId="0" applyNumberFormat="1" applyFont="1" applyFill="1" applyAlignment="1">
      <alignment horizontal="center"/>
    </xf>
    <xf numFmtId="4" fontId="4" fillId="3" borderId="0" xfId="0" applyNumberFormat="1" applyFont="1" applyFill="1" applyAlignment="1">
      <alignment horizontal="center"/>
    </xf>
    <xf numFmtId="164" fontId="4" fillId="0" borderId="0" xfId="0" applyNumberFormat="1" applyFont="1" applyAlignment="1">
      <alignment horizontal="center"/>
    </xf>
    <xf numFmtId="4" fontId="4" fillId="4" borderId="0" xfId="0" applyNumberFormat="1" applyFont="1" applyFill="1" applyAlignment="1">
      <alignment horizontal="center"/>
    </xf>
    <xf numFmtId="4" fontId="4" fillId="5" borderId="0" xfId="0" applyNumberFormat="1" applyFont="1" applyFill="1" applyAlignment="1">
      <alignment horizontal="center"/>
    </xf>
    <xf numFmtId="4" fontId="4" fillId="6" borderId="0" xfId="0" applyNumberFormat="1" applyFont="1" applyFill="1" applyAlignment="1">
      <alignment horizontal="center"/>
    </xf>
    <xf numFmtId="4" fontId="4" fillId="7" borderId="0" xfId="0" applyNumberFormat="1" applyFont="1" applyFill="1" applyAlignment="1">
      <alignment horizontal="center"/>
    </xf>
    <xf numFmtId="4" fontId="4" fillId="8" borderId="0" xfId="0" applyNumberFormat="1" applyFont="1" applyFill="1" applyAlignment="1">
      <alignment horizontal="center"/>
    </xf>
    <xf numFmtId="0" fontId="5" fillId="0" borderId="0" xfId="0" applyFont="1"/>
  </cellXfs>
  <cellStyles count="1">
    <cellStyle name="Normal" xfId="0" builtinId="0"/>
  </cellStyles>
  <dxfs count="17"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65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61" sqref="D61"/>
    </sheetView>
  </sheetViews>
  <sheetFormatPr defaultRowHeight="14.4" x14ac:dyDescent="0.3"/>
  <cols>
    <col min="1" max="1" width="14.6640625" style="1" customWidth="1"/>
    <col min="2" max="2" width="35.6640625" style="1" customWidth="1"/>
    <col min="3" max="3" width="30.6640625" style="1" customWidth="1"/>
    <col min="4" max="4" width="25.6640625" style="1" customWidth="1"/>
    <col min="5" max="5" width="20.6640625" style="1" customWidth="1"/>
    <col min="6" max="8" width="9.6640625" style="1" customWidth="1"/>
    <col min="9" max="12" width="17.6640625" style="2" customWidth="1"/>
    <col min="13" max="13" width="20.6640625" style="3" customWidth="1"/>
    <col min="14" max="14" width="13.6640625" style="4" customWidth="1"/>
    <col min="15" max="15" width="13.6640625" style="5" customWidth="1"/>
    <col min="16" max="16" width="13.6640625" style="6" customWidth="1"/>
    <col min="17" max="17" width="13.6640625" style="5" customWidth="1"/>
    <col min="18" max="18" width="13.6640625" style="7" customWidth="1"/>
    <col min="19" max="19" width="13.6640625" style="5" customWidth="1"/>
    <col min="20" max="20" width="13.6640625" style="8" customWidth="1"/>
    <col min="21" max="21" width="13.6640625" style="5" customWidth="1"/>
    <col min="22" max="22" width="17.6640625" style="2" hidden="1" customWidth="1"/>
    <col min="23" max="23" width="17.6640625" style="5" hidden="1" customWidth="1"/>
    <col min="24" max="24" width="17.6640625" style="2" hidden="1" customWidth="1"/>
    <col min="25" max="25" width="17.6640625" style="5" hidden="1" customWidth="1"/>
    <col min="26" max="26" width="17.6640625" style="9" customWidth="1"/>
    <col min="27" max="27" width="17.6640625" style="5" customWidth="1"/>
    <col min="28" max="28" width="17.6640625" style="10" customWidth="1"/>
    <col min="29" max="29" width="17.6640625" style="5" customWidth="1"/>
    <col min="30" max="30" width="17.6640625" style="2" hidden="1" customWidth="1"/>
    <col min="31" max="31" width="17.6640625" style="2" customWidth="1"/>
    <col min="32" max="32" width="17.6640625" style="5" customWidth="1"/>
    <col min="33" max="33" width="17.6640625" style="9" customWidth="1"/>
    <col min="34" max="34" width="17.6640625" style="5" customWidth="1"/>
    <col min="35" max="35" width="19.6640625" style="2" hidden="1" customWidth="1"/>
    <col min="36" max="36" width="19.6640625" style="5" hidden="1" customWidth="1"/>
    <col min="37" max="37" width="17.6640625" style="3" customWidth="1"/>
    <col min="38" max="38" width="17.6640625" style="5" customWidth="1"/>
    <col min="39" max="39" width="17.6640625" style="3" customWidth="1"/>
    <col min="40" max="40" width="17.6640625" style="5" customWidth="1"/>
    <col min="41" max="41" width="17.6640625" style="2" hidden="1" customWidth="1"/>
    <col min="42" max="42" width="17.6640625" style="5" hidden="1" customWidth="1"/>
    <col min="43" max="43" width="17.6640625" style="2" customWidth="1"/>
    <col min="44" max="44" width="17.6640625" style="2" hidden="1" customWidth="1"/>
    <col min="45" max="45" width="17.6640625" style="5" customWidth="1"/>
    <col min="46" max="46" width="17.6640625" style="11" customWidth="1"/>
    <col min="47" max="47" width="17.6640625" style="5" customWidth="1"/>
  </cols>
  <sheetData>
    <row r="1" spans="1:47" x14ac:dyDescent="0.3">
      <c r="AL1" s="5">
        <v>3976</v>
      </c>
      <c r="AN1" s="5">
        <v>6627</v>
      </c>
      <c r="AP1" s="5">
        <v>0</v>
      </c>
      <c r="AU1" s="5" t="s">
        <v>0</v>
      </c>
    </row>
    <row r="2" spans="1:47" ht="67.95" customHeight="1" x14ac:dyDescent="0.3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3" t="s">
        <v>13</v>
      </c>
      <c r="N2" s="14" t="s">
        <v>14</v>
      </c>
      <c r="O2" s="12" t="s">
        <v>15</v>
      </c>
      <c r="P2" s="15" t="s">
        <v>16</v>
      </c>
      <c r="Q2" s="12" t="s">
        <v>17</v>
      </c>
      <c r="R2" s="16" t="s">
        <v>18</v>
      </c>
      <c r="S2" s="12" t="s">
        <v>19</v>
      </c>
      <c r="T2" s="17" t="s">
        <v>20</v>
      </c>
      <c r="U2" s="12" t="s">
        <v>21</v>
      </c>
      <c r="V2" s="12" t="s">
        <v>22</v>
      </c>
      <c r="W2" s="12" t="s">
        <v>23</v>
      </c>
      <c r="X2" s="12" t="s">
        <v>24</v>
      </c>
      <c r="Y2" s="12" t="s">
        <v>25</v>
      </c>
      <c r="Z2" s="18" t="s">
        <v>26</v>
      </c>
      <c r="AA2" s="12" t="s">
        <v>27</v>
      </c>
      <c r="AB2" s="19" t="s">
        <v>28</v>
      </c>
      <c r="AC2" s="12" t="s">
        <v>29</v>
      </c>
      <c r="AD2" s="12" t="s">
        <v>30</v>
      </c>
      <c r="AE2" s="12" t="s">
        <v>31</v>
      </c>
      <c r="AF2" s="12" t="s">
        <v>32</v>
      </c>
      <c r="AG2" s="18" t="s">
        <v>33</v>
      </c>
      <c r="AH2" s="12" t="s">
        <v>34</v>
      </c>
      <c r="AI2" s="12" t="s">
        <v>35</v>
      </c>
      <c r="AJ2" s="12" t="s">
        <v>36</v>
      </c>
      <c r="AK2" s="13" t="s">
        <v>37</v>
      </c>
      <c r="AL2" s="12" t="s">
        <v>38</v>
      </c>
      <c r="AM2" s="13" t="s">
        <v>39</v>
      </c>
      <c r="AN2" s="12" t="s">
        <v>40</v>
      </c>
      <c r="AO2" s="12" t="s">
        <v>41</v>
      </c>
      <c r="AP2" s="12" t="s">
        <v>42</v>
      </c>
      <c r="AQ2" s="12" t="s">
        <v>43</v>
      </c>
      <c r="AR2" s="12" t="s">
        <v>44</v>
      </c>
      <c r="AS2" s="12" t="s">
        <v>45</v>
      </c>
      <c r="AT2" s="12" t="s">
        <v>46</v>
      </c>
      <c r="AU2" s="12" t="s">
        <v>47</v>
      </c>
    </row>
    <row r="3" spans="1:47" x14ac:dyDescent="0.3">
      <c r="A3" s="1" t="s">
        <v>48</v>
      </c>
      <c r="B3" s="1" t="s">
        <v>49</v>
      </c>
      <c r="C3" s="1" t="s">
        <v>50</v>
      </c>
      <c r="D3" s="1" t="s">
        <v>51</v>
      </c>
      <c r="E3" s="1" t="s">
        <v>52</v>
      </c>
      <c r="F3" s="1" t="s">
        <v>53</v>
      </c>
      <c r="G3" s="1" t="s">
        <v>54</v>
      </c>
      <c r="H3" s="1" t="s">
        <v>55</v>
      </c>
      <c r="I3" s="2">
        <v>159.79</v>
      </c>
      <c r="J3" s="2">
        <v>39.119999999999997</v>
      </c>
      <c r="K3" s="2">
        <f t="shared" ref="K3:K33" si="0">SUM(N3,P3,R3,T3,V3,X3,Z3,AB3,AE3,AG3,AI3)</f>
        <v>33.119999999999997</v>
      </c>
      <c r="L3" s="2">
        <f t="shared" ref="L3:L33" si="1">SUM(M3,AD3,AK3,AM3,AO3,AQ3,AR3)</f>
        <v>0</v>
      </c>
      <c r="P3" s="6">
        <v>3.95</v>
      </c>
      <c r="Q3" s="5">
        <v>5680.1</v>
      </c>
      <c r="R3" s="7">
        <v>19.97</v>
      </c>
      <c r="S3" s="5">
        <v>26470.235000000001</v>
      </c>
      <c r="T3" s="8">
        <v>9.19</v>
      </c>
      <c r="U3" s="5">
        <v>3653.0250000000001</v>
      </c>
      <c r="Z3" s="9">
        <v>0.01</v>
      </c>
      <c r="AA3" s="5">
        <v>1.59</v>
      </c>
      <c r="AL3" s="5" t="str">
        <f t="shared" ref="AL3:AL33" si="2">IF(AK3&gt;0,AK3*$AL$1,"")</f>
        <v/>
      </c>
      <c r="AN3" s="5" t="str">
        <f t="shared" ref="AN3:AN33" si="3">IF(AM3&gt;0,AM3*$AN$1,"")</f>
        <v/>
      </c>
      <c r="AP3" s="5" t="str">
        <f t="shared" ref="AP3:AP33" si="4">IF(AO3&gt;0,AO3*$AP$1,"")</f>
        <v/>
      </c>
      <c r="AS3" s="5">
        <f t="shared" ref="AS3" si="5">SUM(O3,Q3,S3,U3,W3,Y3,AA3,AC3,AF3,AH3,AJ3)</f>
        <v>35804.949999999997</v>
      </c>
      <c r="AT3" s="11">
        <f t="shared" ref="AT3:AT34" si="6">(AS3/$AS$62)*100</f>
        <v>2.071794542729946</v>
      </c>
      <c r="AU3" s="5">
        <f t="shared" ref="AU3:AU61" si="7">(AT3/100)*$AU$1</f>
        <v>2071.794542729946</v>
      </c>
    </row>
    <row r="4" spans="1:47" x14ac:dyDescent="0.3">
      <c r="A4" s="1" t="s">
        <v>48</v>
      </c>
      <c r="B4" s="1" t="s">
        <v>49</v>
      </c>
      <c r="C4" s="1" t="s">
        <v>50</v>
      </c>
      <c r="D4" s="1" t="s">
        <v>51</v>
      </c>
      <c r="E4" s="1" t="s">
        <v>56</v>
      </c>
      <c r="F4" s="1" t="s">
        <v>53</v>
      </c>
      <c r="G4" s="1" t="s">
        <v>54</v>
      </c>
      <c r="H4" s="1" t="s">
        <v>55</v>
      </c>
      <c r="I4" s="2">
        <v>159.79</v>
      </c>
      <c r="J4" s="2">
        <v>39.19</v>
      </c>
      <c r="K4" s="2">
        <f t="shared" si="0"/>
        <v>2.76</v>
      </c>
      <c r="L4" s="2">
        <f t="shared" si="1"/>
        <v>0</v>
      </c>
      <c r="R4" s="7">
        <v>7.0000000000000007E-2</v>
      </c>
      <c r="S4" s="5">
        <v>92.785000000000011</v>
      </c>
      <c r="T4" s="8">
        <v>2.69</v>
      </c>
      <c r="U4" s="5">
        <v>1069.2750000000001</v>
      </c>
      <c r="AL4" s="5" t="str">
        <f t="shared" si="2"/>
        <v/>
      </c>
      <c r="AN4" s="5" t="str">
        <f t="shared" si="3"/>
        <v/>
      </c>
      <c r="AP4" s="5" t="str">
        <f t="shared" si="4"/>
        <v/>
      </c>
      <c r="AS4" s="5">
        <f t="shared" ref="AS4:AS61" si="8">SUM(O4,Q4,S4,U4,W4,Y4,AA4,AC4,AF4,AH4,AJ4)</f>
        <v>1162.0600000000002</v>
      </c>
      <c r="AT4" s="11">
        <f t="shared" si="6"/>
        <v>6.7240690639835038E-2</v>
      </c>
      <c r="AU4" s="5">
        <f t="shared" si="7"/>
        <v>67.240690639835037</v>
      </c>
    </row>
    <row r="5" spans="1:47" x14ac:dyDescent="0.3">
      <c r="A5" s="1" t="s">
        <v>48</v>
      </c>
      <c r="B5" s="1" t="s">
        <v>49</v>
      </c>
      <c r="C5" s="1" t="s">
        <v>50</v>
      </c>
      <c r="D5" s="1" t="s">
        <v>51</v>
      </c>
      <c r="E5" s="1" t="s">
        <v>57</v>
      </c>
      <c r="F5" s="1" t="s">
        <v>53</v>
      </c>
      <c r="G5" s="1" t="s">
        <v>54</v>
      </c>
      <c r="H5" s="1" t="s">
        <v>55</v>
      </c>
      <c r="I5" s="2">
        <v>159.79</v>
      </c>
      <c r="J5" s="2">
        <v>40.26</v>
      </c>
      <c r="K5" s="2">
        <f t="shared" si="0"/>
        <v>0.21</v>
      </c>
      <c r="L5" s="2">
        <f t="shared" si="1"/>
        <v>0</v>
      </c>
      <c r="T5" s="8">
        <v>0.21</v>
      </c>
      <c r="U5" s="5">
        <v>83.474999999999994</v>
      </c>
      <c r="AL5" s="5" t="str">
        <f t="shared" si="2"/>
        <v/>
      </c>
      <c r="AN5" s="5" t="str">
        <f t="shared" si="3"/>
        <v/>
      </c>
      <c r="AP5" s="5" t="str">
        <f t="shared" si="4"/>
        <v/>
      </c>
      <c r="AS5" s="5">
        <f t="shared" si="8"/>
        <v>83.474999999999994</v>
      </c>
      <c r="AT5" s="11">
        <f t="shared" si="6"/>
        <v>4.8301435822248676E-3</v>
      </c>
      <c r="AU5" s="5">
        <f t="shared" si="7"/>
        <v>4.8301435822248679</v>
      </c>
    </row>
    <row r="6" spans="1:47" x14ac:dyDescent="0.3">
      <c r="A6" s="1" t="s">
        <v>58</v>
      </c>
      <c r="B6" s="1" t="s">
        <v>59</v>
      </c>
      <c r="C6" s="1" t="s">
        <v>60</v>
      </c>
      <c r="D6" s="1" t="s">
        <v>61</v>
      </c>
      <c r="E6" s="1" t="s">
        <v>62</v>
      </c>
      <c r="F6" s="1" t="s">
        <v>63</v>
      </c>
      <c r="G6" s="1" t="s">
        <v>54</v>
      </c>
      <c r="H6" s="1" t="s">
        <v>55</v>
      </c>
      <c r="I6" s="2">
        <v>74.95</v>
      </c>
      <c r="J6" s="2">
        <v>39.24</v>
      </c>
      <c r="K6" s="2">
        <f t="shared" si="0"/>
        <v>38.869999999999997</v>
      </c>
      <c r="L6" s="2">
        <f t="shared" si="1"/>
        <v>0</v>
      </c>
      <c r="N6" s="4">
        <v>3.71</v>
      </c>
      <c r="O6" s="5">
        <v>6128.92</v>
      </c>
      <c r="P6" s="6">
        <v>24.38</v>
      </c>
      <c r="Q6" s="5">
        <v>35058.44</v>
      </c>
      <c r="R6" s="7">
        <v>10.78</v>
      </c>
      <c r="S6" s="5">
        <v>14351.85125</v>
      </c>
      <c r="AL6" s="5" t="str">
        <f t="shared" si="2"/>
        <v/>
      </c>
      <c r="AN6" s="5" t="str">
        <f t="shared" si="3"/>
        <v/>
      </c>
      <c r="AP6" s="5" t="str">
        <f t="shared" si="4"/>
        <v/>
      </c>
      <c r="AS6" s="5">
        <f t="shared" si="8"/>
        <v>55539.21125</v>
      </c>
      <c r="AT6" s="11">
        <f t="shared" si="6"/>
        <v>3.2136851126806669</v>
      </c>
      <c r="AU6" s="5">
        <f t="shared" si="7"/>
        <v>3213.6851126806669</v>
      </c>
    </row>
    <row r="7" spans="1:47" x14ac:dyDescent="0.3">
      <c r="A7" s="1" t="s">
        <v>58</v>
      </c>
      <c r="B7" s="1" t="s">
        <v>59</v>
      </c>
      <c r="C7" s="1" t="s">
        <v>60</v>
      </c>
      <c r="D7" s="1" t="s">
        <v>61</v>
      </c>
      <c r="E7" s="1" t="s">
        <v>64</v>
      </c>
      <c r="F7" s="1" t="s">
        <v>63</v>
      </c>
      <c r="G7" s="1" t="s">
        <v>54</v>
      </c>
      <c r="H7" s="1" t="s">
        <v>55</v>
      </c>
      <c r="I7" s="2">
        <v>74.95</v>
      </c>
      <c r="J7" s="2">
        <v>34.51</v>
      </c>
      <c r="K7" s="2">
        <f t="shared" si="0"/>
        <v>16.57</v>
      </c>
      <c r="L7" s="2">
        <f t="shared" si="1"/>
        <v>0</v>
      </c>
      <c r="N7" s="4">
        <v>1.24</v>
      </c>
      <c r="O7" s="5">
        <v>2048.48</v>
      </c>
      <c r="P7" s="6">
        <v>10.86</v>
      </c>
      <c r="Q7" s="5">
        <v>15616.68</v>
      </c>
      <c r="R7" s="7">
        <v>3.88</v>
      </c>
      <c r="S7" s="5">
        <v>5142.9399999999996</v>
      </c>
      <c r="T7" s="8">
        <v>0.36</v>
      </c>
      <c r="U7" s="5">
        <v>143.1</v>
      </c>
      <c r="Z7" s="9">
        <v>7.0000000000000007E-2</v>
      </c>
      <c r="AA7" s="5">
        <v>11.13</v>
      </c>
      <c r="AB7" s="10">
        <v>0.16</v>
      </c>
      <c r="AC7" s="5">
        <v>22.88</v>
      </c>
      <c r="AL7" s="5" t="str">
        <f t="shared" si="2"/>
        <v/>
      </c>
      <c r="AN7" s="5" t="str">
        <f t="shared" si="3"/>
        <v/>
      </c>
      <c r="AP7" s="5" t="str">
        <f t="shared" si="4"/>
        <v/>
      </c>
      <c r="AS7" s="5">
        <f t="shared" si="8"/>
        <v>22985.21</v>
      </c>
      <c r="AT7" s="11">
        <f t="shared" si="6"/>
        <v>1.3300013724778779</v>
      </c>
      <c r="AU7" s="5">
        <f t="shared" si="7"/>
        <v>1330.0013724778778</v>
      </c>
    </row>
    <row r="8" spans="1:47" x14ac:dyDescent="0.3">
      <c r="A8" s="1" t="s">
        <v>65</v>
      </c>
      <c r="B8" s="1" t="s">
        <v>66</v>
      </c>
      <c r="C8" s="1" t="s">
        <v>67</v>
      </c>
      <c r="D8" s="1" t="s">
        <v>68</v>
      </c>
      <c r="E8" s="1" t="s">
        <v>64</v>
      </c>
      <c r="F8" s="1" t="s">
        <v>63</v>
      </c>
      <c r="G8" s="1" t="s">
        <v>54</v>
      </c>
      <c r="H8" s="1" t="s">
        <v>55</v>
      </c>
      <c r="I8" s="2">
        <v>5.05</v>
      </c>
      <c r="J8" s="2">
        <v>4.7300000000000004</v>
      </c>
      <c r="K8" s="2">
        <f t="shared" si="0"/>
        <v>3.03</v>
      </c>
      <c r="L8" s="2">
        <f t="shared" si="1"/>
        <v>0</v>
      </c>
      <c r="R8" s="7">
        <v>0.05</v>
      </c>
      <c r="S8" s="5">
        <v>66.275000000000006</v>
      </c>
      <c r="Z8" s="9">
        <v>2.0499999999999998</v>
      </c>
      <c r="AA8" s="5">
        <v>325.95</v>
      </c>
      <c r="AB8" s="10">
        <v>0.93</v>
      </c>
      <c r="AC8" s="5">
        <v>132.99</v>
      </c>
      <c r="AL8" s="5" t="str">
        <f t="shared" si="2"/>
        <v/>
      </c>
      <c r="AN8" s="5" t="str">
        <f t="shared" si="3"/>
        <v/>
      </c>
      <c r="AP8" s="5" t="str">
        <f t="shared" si="4"/>
        <v/>
      </c>
      <c r="AS8" s="5">
        <f t="shared" si="8"/>
        <v>525.21500000000003</v>
      </c>
      <c r="AT8" s="11">
        <f t="shared" si="6"/>
        <v>3.0390702144812629E-2</v>
      </c>
      <c r="AU8" s="5">
        <f t="shared" si="7"/>
        <v>30.390702144812629</v>
      </c>
    </row>
    <row r="9" spans="1:47" x14ac:dyDescent="0.3">
      <c r="A9" s="1" t="s">
        <v>69</v>
      </c>
      <c r="B9" s="1" t="s">
        <v>70</v>
      </c>
      <c r="C9" s="1" t="s">
        <v>71</v>
      </c>
      <c r="D9" s="1" t="s">
        <v>72</v>
      </c>
      <c r="E9" s="1" t="s">
        <v>57</v>
      </c>
      <c r="F9" s="1" t="s">
        <v>63</v>
      </c>
      <c r="G9" s="1" t="s">
        <v>54</v>
      </c>
      <c r="H9" s="1" t="s">
        <v>55</v>
      </c>
      <c r="I9" s="2">
        <v>120</v>
      </c>
      <c r="J9" s="2">
        <v>39.15</v>
      </c>
      <c r="K9" s="2">
        <f t="shared" si="0"/>
        <v>28.374751</v>
      </c>
      <c r="L9" s="2">
        <f t="shared" si="1"/>
        <v>2.5300000000000002</v>
      </c>
      <c r="N9" s="4">
        <v>8.1853999999999996</v>
      </c>
      <c r="O9" s="5">
        <v>16902.901999999998</v>
      </c>
      <c r="P9" s="6">
        <v>2.7594509999999999</v>
      </c>
      <c r="Q9" s="5">
        <v>4960.1130000000003</v>
      </c>
      <c r="R9" s="7">
        <v>12.5793</v>
      </c>
      <c r="S9" s="5">
        <v>20842.440299999998</v>
      </c>
      <c r="AE9" s="2">
        <v>4.8506</v>
      </c>
      <c r="AF9" s="5">
        <v>867.0598</v>
      </c>
      <c r="AK9" s="3">
        <v>1.01</v>
      </c>
      <c r="AL9" s="5">
        <f>IF(AK9&gt;0,AK9*$AL$1,"")</f>
        <v>4015.76</v>
      </c>
      <c r="AP9" s="5" t="str">
        <f t="shared" si="4"/>
        <v/>
      </c>
      <c r="AQ9" s="2">
        <v>1.52</v>
      </c>
      <c r="AS9" s="5">
        <f t="shared" si="8"/>
        <v>43572.515100000004</v>
      </c>
      <c r="AT9" s="11">
        <f t="shared" si="6"/>
        <v>2.5212519217928859</v>
      </c>
      <c r="AU9" s="5">
        <f t="shared" si="7"/>
        <v>2521.2519217928857</v>
      </c>
    </row>
    <row r="10" spans="1:47" x14ac:dyDescent="0.3">
      <c r="A10" s="1" t="s">
        <v>69</v>
      </c>
      <c r="B10" s="1" t="s">
        <v>70</v>
      </c>
      <c r="C10" s="1" t="s">
        <v>71</v>
      </c>
      <c r="D10" s="1" t="s">
        <v>72</v>
      </c>
      <c r="E10" s="1" t="s">
        <v>73</v>
      </c>
      <c r="F10" s="1" t="s">
        <v>63</v>
      </c>
      <c r="G10" s="1" t="s">
        <v>54</v>
      </c>
      <c r="H10" s="1" t="s">
        <v>55</v>
      </c>
      <c r="I10" s="2">
        <v>120</v>
      </c>
      <c r="J10" s="2">
        <v>40.29</v>
      </c>
      <c r="K10" s="2">
        <f t="shared" si="0"/>
        <v>39.29</v>
      </c>
      <c r="L10" s="2">
        <f t="shared" si="1"/>
        <v>0</v>
      </c>
      <c r="N10" s="4">
        <v>0.99</v>
      </c>
      <c r="O10" s="5">
        <v>2044.35</v>
      </c>
      <c r="P10" s="6">
        <v>18.559999999999999</v>
      </c>
      <c r="Q10" s="5">
        <v>33361.599999999999</v>
      </c>
      <c r="R10" s="7">
        <v>14</v>
      </c>
      <c r="S10" s="5">
        <v>23196.25</v>
      </c>
      <c r="T10" s="8">
        <v>5.74</v>
      </c>
      <c r="U10" s="5">
        <v>2852.0625</v>
      </c>
      <c r="AL10" s="5" t="str">
        <f t="shared" si="2"/>
        <v/>
      </c>
      <c r="AN10" s="5" t="str">
        <f t="shared" si="3"/>
        <v/>
      </c>
      <c r="AP10" s="5" t="str">
        <f t="shared" si="4"/>
        <v/>
      </c>
      <c r="AS10" s="5">
        <f t="shared" si="8"/>
        <v>61454.262499999997</v>
      </c>
      <c r="AT10" s="11">
        <f t="shared" si="6"/>
        <v>3.5559498246749004</v>
      </c>
      <c r="AU10" s="5">
        <f t="shared" si="7"/>
        <v>3555.9498246749004</v>
      </c>
    </row>
    <row r="11" spans="1:47" x14ac:dyDescent="0.3">
      <c r="A11" s="1" t="s">
        <v>69</v>
      </c>
      <c r="B11" s="1" t="s">
        <v>70</v>
      </c>
      <c r="C11" s="1" t="s">
        <v>71</v>
      </c>
      <c r="D11" s="1" t="s">
        <v>72</v>
      </c>
      <c r="E11" s="1" t="s">
        <v>74</v>
      </c>
      <c r="F11" s="1" t="s">
        <v>63</v>
      </c>
      <c r="G11" s="1" t="s">
        <v>54</v>
      </c>
      <c r="H11" s="1" t="s">
        <v>55</v>
      </c>
      <c r="I11" s="2">
        <v>120</v>
      </c>
      <c r="J11" s="2">
        <v>40.33</v>
      </c>
      <c r="K11" s="2">
        <f t="shared" si="0"/>
        <v>19.52</v>
      </c>
      <c r="L11" s="2">
        <f t="shared" si="1"/>
        <v>0</v>
      </c>
      <c r="P11" s="6">
        <v>0.03</v>
      </c>
      <c r="Q11" s="5">
        <v>43.14</v>
      </c>
      <c r="R11" s="7">
        <v>12.53</v>
      </c>
      <c r="S11" s="5">
        <v>18278.645</v>
      </c>
      <c r="T11" s="8">
        <v>6.96</v>
      </c>
      <c r="U11" s="5">
        <v>3268.4437499999999</v>
      </c>
      <c r="AL11" s="5" t="str">
        <f t="shared" si="2"/>
        <v/>
      </c>
      <c r="AN11" s="5" t="str">
        <f t="shared" si="3"/>
        <v/>
      </c>
      <c r="AP11" s="5" t="str">
        <f t="shared" si="4"/>
        <v/>
      </c>
      <c r="AS11" s="5">
        <f t="shared" si="8"/>
        <v>21590.228749999998</v>
      </c>
      <c r="AT11" s="11">
        <f t="shared" si="6"/>
        <v>1.2492830767963978</v>
      </c>
      <c r="AU11" s="5">
        <f t="shared" si="7"/>
        <v>1249.2830767963978</v>
      </c>
    </row>
    <row r="12" spans="1:47" x14ac:dyDescent="0.3">
      <c r="A12" s="1" t="s">
        <v>75</v>
      </c>
      <c r="B12" s="1" t="s">
        <v>76</v>
      </c>
      <c r="C12" s="1" t="s">
        <v>77</v>
      </c>
      <c r="D12" s="1" t="s">
        <v>51</v>
      </c>
      <c r="E12" s="1" t="s">
        <v>52</v>
      </c>
      <c r="F12" s="1" t="s">
        <v>63</v>
      </c>
      <c r="G12" s="1" t="s">
        <v>54</v>
      </c>
      <c r="H12" s="1" t="s">
        <v>55</v>
      </c>
      <c r="I12" s="2">
        <v>80</v>
      </c>
      <c r="J12" s="2">
        <v>38.15</v>
      </c>
      <c r="K12" s="2">
        <f t="shared" si="0"/>
        <v>31.36</v>
      </c>
      <c r="L12" s="2">
        <f t="shared" si="1"/>
        <v>2.4500000000000002</v>
      </c>
      <c r="N12" s="4">
        <v>5.5</v>
      </c>
      <c r="O12" s="5">
        <v>11357.5</v>
      </c>
      <c r="P12" s="6">
        <v>16.559999999999999</v>
      </c>
      <c r="Q12" s="5">
        <v>29680.32</v>
      </c>
      <c r="R12" s="7">
        <v>9.2100000000000009</v>
      </c>
      <c r="S12" s="5">
        <v>14544.04875</v>
      </c>
      <c r="T12" s="8">
        <v>0.09</v>
      </c>
      <c r="U12" s="5">
        <v>44.71875</v>
      </c>
      <c r="AL12" s="5" t="str">
        <f t="shared" si="2"/>
        <v/>
      </c>
      <c r="AM12" s="3">
        <v>0.98</v>
      </c>
      <c r="AN12" s="5">
        <f t="shared" si="3"/>
        <v>6494.46</v>
      </c>
      <c r="AP12" s="5" t="str">
        <f t="shared" si="4"/>
        <v/>
      </c>
      <c r="AQ12" s="2">
        <v>1.47</v>
      </c>
      <c r="AS12" s="5">
        <f t="shared" si="8"/>
        <v>55626.587500000001</v>
      </c>
      <c r="AT12" s="11">
        <f t="shared" si="6"/>
        <v>3.2187409956776887</v>
      </c>
      <c r="AU12" s="5">
        <f t="shared" si="7"/>
        <v>3218.7409956776887</v>
      </c>
    </row>
    <row r="13" spans="1:47" x14ac:dyDescent="0.3">
      <c r="A13" s="1" t="s">
        <v>75</v>
      </c>
      <c r="B13" s="1" t="s">
        <v>76</v>
      </c>
      <c r="C13" s="1" t="s">
        <v>77</v>
      </c>
      <c r="D13" s="1" t="s">
        <v>51</v>
      </c>
      <c r="E13" s="1" t="s">
        <v>56</v>
      </c>
      <c r="F13" s="1" t="s">
        <v>63</v>
      </c>
      <c r="G13" s="1" t="s">
        <v>54</v>
      </c>
      <c r="H13" s="1" t="s">
        <v>55</v>
      </c>
      <c r="I13" s="2">
        <v>80</v>
      </c>
      <c r="J13" s="2">
        <v>39.26</v>
      </c>
      <c r="K13" s="2">
        <f t="shared" si="0"/>
        <v>39.260000000000005</v>
      </c>
      <c r="L13" s="2">
        <f t="shared" si="1"/>
        <v>0</v>
      </c>
      <c r="N13" s="4">
        <v>4.66</v>
      </c>
      <c r="O13" s="5">
        <v>7698.3200000000006</v>
      </c>
      <c r="P13" s="6">
        <v>22.37</v>
      </c>
      <c r="Q13" s="5">
        <v>33541.35</v>
      </c>
      <c r="R13" s="7">
        <v>12.23</v>
      </c>
      <c r="S13" s="5">
        <v>17509.855</v>
      </c>
      <c r="AL13" s="5" t="str">
        <f t="shared" si="2"/>
        <v/>
      </c>
      <c r="AN13" s="5" t="str">
        <f t="shared" si="3"/>
        <v/>
      </c>
      <c r="AP13" s="5" t="str">
        <f t="shared" si="4"/>
        <v/>
      </c>
      <c r="AS13" s="5">
        <f t="shared" si="8"/>
        <v>58749.524999999994</v>
      </c>
      <c r="AT13" s="11">
        <f t="shared" si="6"/>
        <v>3.3994446377659102</v>
      </c>
      <c r="AU13" s="5">
        <f t="shared" si="7"/>
        <v>3399.4446377659101</v>
      </c>
    </row>
    <row r="14" spans="1:47" x14ac:dyDescent="0.3">
      <c r="A14" s="1" t="s">
        <v>78</v>
      </c>
      <c r="B14" s="1" t="s">
        <v>79</v>
      </c>
      <c r="C14" s="1" t="s">
        <v>80</v>
      </c>
      <c r="D14" s="1" t="s">
        <v>81</v>
      </c>
      <c r="E14" s="1" t="s">
        <v>82</v>
      </c>
      <c r="F14" s="1" t="s">
        <v>63</v>
      </c>
      <c r="G14" s="1" t="s">
        <v>54</v>
      </c>
      <c r="H14" s="1" t="s">
        <v>55</v>
      </c>
      <c r="I14" s="2">
        <v>160</v>
      </c>
      <c r="J14" s="2">
        <v>39.06</v>
      </c>
      <c r="K14" s="2">
        <f t="shared" si="0"/>
        <v>36.340000000000003</v>
      </c>
      <c r="L14" s="2">
        <f t="shared" si="1"/>
        <v>2.71</v>
      </c>
      <c r="N14" s="4">
        <v>7.49</v>
      </c>
      <c r="O14" s="5">
        <v>15466.85</v>
      </c>
      <c r="P14" s="6">
        <v>21.64</v>
      </c>
      <c r="Q14" s="5">
        <v>38897.9</v>
      </c>
      <c r="R14" s="7">
        <v>6.02</v>
      </c>
      <c r="S14" s="5">
        <v>9974.3874999999989</v>
      </c>
      <c r="T14" s="8">
        <v>1.19</v>
      </c>
      <c r="U14" s="5">
        <v>591.28125</v>
      </c>
      <c r="AL14" s="5" t="str">
        <f t="shared" si="2"/>
        <v/>
      </c>
      <c r="AM14" s="3">
        <v>1.08</v>
      </c>
      <c r="AN14" s="5">
        <f t="shared" si="3"/>
        <v>7157.1600000000008</v>
      </c>
      <c r="AP14" s="5" t="str">
        <f t="shared" si="4"/>
        <v/>
      </c>
      <c r="AQ14" s="2">
        <v>1.63</v>
      </c>
      <c r="AS14" s="5">
        <f t="shared" si="8"/>
        <v>64930.418749999997</v>
      </c>
      <c r="AT14" s="11">
        <f t="shared" si="6"/>
        <v>3.7570918887868907</v>
      </c>
      <c r="AU14" s="5">
        <f t="shared" si="7"/>
        <v>3757.0918887868906</v>
      </c>
    </row>
    <row r="15" spans="1:47" x14ac:dyDescent="0.3">
      <c r="A15" s="1" t="s">
        <v>78</v>
      </c>
      <c r="B15" s="1" t="s">
        <v>79</v>
      </c>
      <c r="C15" s="1" t="s">
        <v>80</v>
      </c>
      <c r="D15" s="1" t="s">
        <v>81</v>
      </c>
      <c r="E15" s="1" t="s">
        <v>83</v>
      </c>
      <c r="F15" s="1" t="s">
        <v>63</v>
      </c>
      <c r="G15" s="1" t="s">
        <v>54</v>
      </c>
      <c r="H15" s="1" t="s">
        <v>55</v>
      </c>
      <c r="I15" s="2">
        <v>160</v>
      </c>
      <c r="J15" s="2">
        <v>40.21</v>
      </c>
      <c r="K15" s="2">
        <f t="shared" si="0"/>
        <v>21.38</v>
      </c>
      <c r="L15" s="2">
        <f t="shared" si="1"/>
        <v>0</v>
      </c>
      <c r="P15" s="6">
        <v>15.94</v>
      </c>
      <c r="Q15" s="5">
        <v>28652.15</v>
      </c>
      <c r="R15" s="7">
        <v>5.22</v>
      </c>
      <c r="S15" s="5">
        <v>8648.8874999999989</v>
      </c>
      <c r="T15" s="8">
        <v>0.22</v>
      </c>
      <c r="U15" s="5">
        <v>109.3125</v>
      </c>
      <c r="AL15" s="5" t="str">
        <f t="shared" si="2"/>
        <v/>
      </c>
      <c r="AN15" s="5" t="str">
        <f t="shared" si="3"/>
        <v/>
      </c>
      <c r="AP15" s="5" t="str">
        <f t="shared" si="4"/>
        <v/>
      </c>
      <c r="AS15" s="5">
        <f t="shared" si="8"/>
        <v>37410.35</v>
      </c>
      <c r="AT15" s="11">
        <f t="shared" si="6"/>
        <v>2.1646883733008213</v>
      </c>
      <c r="AU15" s="5">
        <f t="shared" si="7"/>
        <v>2164.6883733008212</v>
      </c>
    </row>
    <row r="16" spans="1:47" x14ac:dyDescent="0.3">
      <c r="A16" s="1" t="s">
        <v>78</v>
      </c>
      <c r="B16" s="1" t="s">
        <v>79</v>
      </c>
      <c r="C16" s="1" t="s">
        <v>80</v>
      </c>
      <c r="D16" s="1" t="s">
        <v>81</v>
      </c>
      <c r="E16" s="1" t="s">
        <v>84</v>
      </c>
      <c r="F16" s="1" t="s">
        <v>63</v>
      </c>
      <c r="G16" s="1" t="s">
        <v>54</v>
      </c>
      <c r="H16" s="1" t="s">
        <v>55</v>
      </c>
      <c r="I16" s="2">
        <v>160</v>
      </c>
      <c r="J16" s="2">
        <v>39.06</v>
      </c>
      <c r="K16" s="2">
        <f t="shared" si="0"/>
        <v>24.52</v>
      </c>
      <c r="L16" s="2">
        <f t="shared" si="1"/>
        <v>1.84</v>
      </c>
      <c r="N16" s="4">
        <v>12.26</v>
      </c>
      <c r="O16" s="5">
        <v>25316.9</v>
      </c>
      <c r="P16" s="6">
        <v>8.83</v>
      </c>
      <c r="Q16" s="5">
        <v>15871.924999999999</v>
      </c>
      <c r="R16" s="7">
        <v>0.91</v>
      </c>
      <c r="S16" s="5">
        <v>1507.7562499999999</v>
      </c>
      <c r="Z16" s="9">
        <v>0.14000000000000001</v>
      </c>
      <c r="AA16" s="5">
        <v>27.824999999999999</v>
      </c>
      <c r="AB16" s="10">
        <v>2.38</v>
      </c>
      <c r="AC16" s="5">
        <v>425.42500000000001</v>
      </c>
      <c r="AL16" s="5" t="str">
        <f t="shared" si="2"/>
        <v/>
      </c>
      <c r="AM16" s="3">
        <v>0.74</v>
      </c>
      <c r="AN16" s="5">
        <f t="shared" si="3"/>
        <v>4903.9799999999996</v>
      </c>
      <c r="AP16" s="5" t="str">
        <f t="shared" si="4"/>
        <v/>
      </c>
      <c r="AQ16" s="2">
        <v>1.1000000000000001</v>
      </c>
      <c r="AS16" s="5">
        <f t="shared" si="8"/>
        <v>43149.831249999996</v>
      </c>
      <c r="AT16" s="11">
        <f t="shared" si="6"/>
        <v>2.4967940160080686</v>
      </c>
      <c r="AU16" s="5">
        <f t="shared" si="7"/>
        <v>2496.7940160080684</v>
      </c>
    </row>
    <row r="17" spans="1:47" x14ac:dyDescent="0.3">
      <c r="A17" s="1" t="s">
        <v>78</v>
      </c>
      <c r="B17" s="1" t="s">
        <v>79</v>
      </c>
      <c r="C17" s="1" t="s">
        <v>80</v>
      </c>
      <c r="D17" s="1" t="s">
        <v>81</v>
      </c>
      <c r="E17" s="1" t="s">
        <v>85</v>
      </c>
      <c r="F17" s="1" t="s">
        <v>63</v>
      </c>
      <c r="G17" s="1" t="s">
        <v>54</v>
      </c>
      <c r="H17" s="1" t="s">
        <v>55</v>
      </c>
      <c r="I17" s="2">
        <v>160</v>
      </c>
      <c r="J17" s="2">
        <v>40.14</v>
      </c>
      <c r="K17" s="2">
        <f t="shared" si="0"/>
        <v>9.4699999999999989</v>
      </c>
      <c r="L17" s="2">
        <f t="shared" si="1"/>
        <v>0.04</v>
      </c>
      <c r="N17" s="4">
        <v>0.24</v>
      </c>
      <c r="O17" s="5">
        <v>495.6</v>
      </c>
      <c r="P17" s="6">
        <v>8.02</v>
      </c>
      <c r="Q17" s="5">
        <v>14415.95</v>
      </c>
      <c r="R17" s="7">
        <v>1.21</v>
      </c>
      <c r="S17" s="5">
        <v>2004.8187499999999</v>
      </c>
      <c r="AL17" s="5" t="str">
        <f t="shared" si="2"/>
        <v/>
      </c>
      <c r="AM17" s="3">
        <v>0.04</v>
      </c>
      <c r="AN17" s="5">
        <f t="shared" si="3"/>
        <v>265.08</v>
      </c>
      <c r="AP17" s="5" t="str">
        <f t="shared" si="4"/>
        <v/>
      </c>
      <c r="AS17" s="5">
        <f t="shared" si="8"/>
        <v>16916.368750000001</v>
      </c>
      <c r="AT17" s="11">
        <f t="shared" si="6"/>
        <v>0.97883785507471477</v>
      </c>
      <c r="AU17" s="5">
        <f t="shared" si="7"/>
        <v>978.83785507471475</v>
      </c>
    </row>
    <row r="18" spans="1:47" x14ac:dyDescent="0.3">
      <c r="A18" s="1" t="s">
        <v>87</v>
      </c>
      <c r="B18" s="1" t="s">
        <v>88</v>
      </c>
      <c r="C18" s="1" t="s">
        <v>93</v>
      </c>
      <c r="D18" s="1" t="s">
        <v>51</v>
      </c>
      <c r="E18" s="1" t="s">
        <v>89</v>
      </c>
      <c r="F18" s="1" t="s">
        <v>90</v>
      </c>
      <c r="G18" s="1" t="s">
        <v>54</v>
      </c>
      <c r="H18" s="1" t="s">
        <v>55</v>
      </c>
      <c r="I18" s="2">
        <v>40</v>
      </c>
      <c r="J18" s="2">
        <v>38.64</v>
      </c>
      <c r="K18" s="2">
        <f t="shared" si="0"/>
        <v>6.05</v>
      </c>
      <c r="L18" s="2">
        <f t="shared" si="1"/>
        <v>0</v>
      </c>
      <c r="R18" s="7">
        <v>5.13</v>
      </c>
      <c r="S18" s="5">
        <v>8499.7687499999993</v>
      </c>
      <c r="T18" s="8">
        <v>0.92</v>
      </c>
      <c r="U18" s="5">
        <v>457.125</v>
      </c>
      <c r="AL18" s="5" t="str">
        <f t="shared" si="2"/>
        <v/>
      </c>
      <c r="AN18" s="5" t="str">
        <f t="shared" si="3"/>
        <v/>
      </c>
      <c r="AP18" s="5" t="str">
        <f t="shared" si="4"/>
        <v/>
      </c>
      <c r="AS18" s="5">
        <f t="shared" si="8"/>
        <v>8956.8937499999993</v>
      </c>
      <c r="AT18" s="11">
        <f t="shared" si="6"/>
        <v>0.51827592528580435</v>
      </c>
      <c r="AU18" s="5">
        <f t="shared" si="7"/>
        <v>518.27592528580442</v>
      </c>
    </row>
    <row r="19" spans="1:47" x14ac:dyDescent="0.3">
      <c r="A19" s="1" t="s">
        <v>91</v>
      </c>
      <c r="B19" s="1" t="s">
        <v>92</v>
      </c>
      <c r="C19" s="1" t="s">
        <v>93</v>
      </c>
      <c r="D19" s="1" t="s">
        <v>51</v>
      </c>
      <c r="E19" s="1" t="s">
        <v>84</v>
      </c>
      <c r="F19" s="1" t="s">
        <v>94</v>
      </c>
      <c r="G19" s="1" t="s">
        <v>54</v>
      </c>
      <c r="H19" s="1" t="s">
        <v>55</v>
      </c>
      <c r="I19" s="2">
        <v>43.82</v>
      </c>
      <c r="J19" s="2">
        <v>7.64</v>
      </c>
      <c r="K19" s="2">
        <f t="shared" si="0"/>
        <v>6.57</v>
      </c>
      <c r="L19" s="2">
        <f t="shared" si="1"/>
        <v>1.06</v>
      </c>
      <c r="N19" s="4">
        <v>2.42</v>
      </c>
      <c r="O19" s="5">
        <v>4997.3</v>
      </c>
      <c r="P19" s="6">
        <v>2.59</v>
      </c>
      <c r="Q19" s="5">
        <v>4655.5249999999996</v>
      </c>
      <c r="R19" s="7">
        <v>1.56</v>
      </c>
      <c r="S19" s="5">
        <v>2525.0774999999999</v>
      </c>
      <c r="AL19" s="5" t="str">
        <f t="shared" si="2"/>
        <v/>
      </c>
      <c r="AM19" s="3">
        <v>0.37</v>
      </c>
      <c r="AN19" s="5">
        <f t="shared" si="3"/>
        <v>2451.9899999999998</v>
      </c>
      <c r="AP19" s="5" t="str">
        <f t="shared" si="4"/>
        <v/>
      </c>
      <c r="AQ19" s="2">
        <v>0.69</v>
      </c>
      <c r="AS19" s="5">
        <f t="shared" si="8"/>
        <v>12177.9025</v>
      </c>
      <c r="AT19" s="11">
        <f t="shared" si="6"/>
        <v>0.70465429895579723</v>
      </c>
      <c r="AU19" s="5">
        <f t="shared" si="7"/>
        <v>704.65429895579723</v>
      </c>
    </row>
    <row r="20" spans="1:47" x14ac:dyDescent="0.3">
      <c r="A20" s="1" t="s">
        <v>91</v>
      </c>
      <c r="B20" s="1" t="s">
        <v>92</v>
      </c>
      <c r="C20" s="1" t="s">
        <v>93</v>
      </c>
      <c r="D20" s="1" t="s">
        <v>51</v>
      </c>
      <c r="E20" s="1" t="s">
        <v>85</v>
      </c>
      <c r="F20" s="1" t="s">
        <v>94</v>
      </c>
      <c r="G20" s="1" t="s">
        <v>54</v>
      </c>
      <c r="H20" s="1" t="s">
        <v>55</v>
      </c>
      <c r="I20" s="2">
        <v>43.82</v>
      </c>
      <c r="J20" s="2">
        <v>35.21</v>
      </c>
      <c r="K20" s="2">
        <f t="shared" si="0"/>
        <v>33.64</v>
      </c>
      <c r="L20" s="2">
        <f t="shared" si="1"/>
        <v>1.57</v>
      </c>
      <c r="N20" s="4">
        <v>2.13</v>
      </c>
      <c r="O20" s="5">
        <v>4043.27</v>
      </c>
      <c r="P20" s="6">
        <v>27.24</v>
      </c>
      <c r="Q20" s="5">
        <v>39782.269999999997</v>
      </c>
      <c r="R20" s="7">
        <v>4.2699999999999996</v>
      </c>
      <c r="S20" s="5">
        <v>5997.8874999999998</v>
      </c>
      <c r="AL20" s="5" t="str">
        <f t="shared" si="2"/>
        <v/>
      </c>
      <c r="AM20" s="3">
        <v>0.58000000000000007</v>
      </c>
      <c r="AN20" s="5">
        <f t="shared" si="3"/>
        <v>3843.6600000000003</v>
      </c>
      <c r="AP20" s="5" t="str">
        <f t="shared" si="4"/>
        <v/>
      </c>
      <c r="AQ20" s="2">
        <v>0.99</v>
      </c>
      <c r="AS20" s="5">
        <f t="shared" si="8"/>
        <v>49823.427499999991</v>
      </c>
      <c r="AT20" s="11">
        <f t="shared" si="6"/>
        <v>2.8829506868352315</v>
      </c>
      <c r="AU20" s="5">
        <f t="shared" si="7"/>
        <v>2882.9506868352314</v>
      </c>
    </row>
    <row r="21" spans="1:47" x14ac:dyDescent="0.3">
      <c r="A21" s="1" t="s">
        <v>95</v>
      </c>
      <c r="B21" s="1" t="s">
        <v>96</v>
      </c>
      <c r="C21" s="1" t="s">
        <v>97</v>
      </c>
      <c r="D21" s="1" t="s">
        <v>51</v>
      </c>
      <c r="E21" s="1" t="s">
        <v>84</v>
      </c>
      <c r="F21" s="1" t="s">
        <v>94</v>
      </c>
      <c r="G21" s="1" t="s">
        <v>54</v>
      </c>
      <c r="H21" s="1" t="s">
        <v>55</v>
      </c>
      <c r="I21" s="2">
        <v>36.299999999999997</v>
      </c>
      <c r="J21" s="2">
        <v>30.48</v>
      </c>
      <c r="K21" s="2">
        <f t="shared" si="0"/>
        <v>29.580000000000002</v>
      </c>
      <c r="L21" s="2">
        <f t="shared" si="1"/>
        <v>0.89999999999999991</v>
      </c>
      <c r="N21" s="4">
        <v>11.33</v>
      </c>
      <c r="O21" s="5">
        <v>23396.45</v>
      </c>
      <c r="P21" s="6">
        <v>17.73</v>
      </c>
      <c r="Q21" s="5">
        <v>31869.674999999999</v>
      </c>
      <c r="R21" s="7">
        <v>0.52</v>
      </c>
      <c r="S21" s="5">
        <v>861.57500000000005</v>
      </c>
      <c r="AL21" s="5" t="str">
        <f t="shared" si="2"/>
        <v/>
      </c>
      <c r="AM21" s="3">
        <v>0.41</v>
      </c>
      <c r="AN21" s="5">
        <f t="shared" si="3"/>
        <v>2717.0699999999997</v>
      </c>
      <c r="AP21" s="5" t="str">
        <f t="shared" si="4"/>
        <v/>
      </c>
      <c r="AQ21" s="2">
        <v>0.49</v>
      </c>
      <c r="AS21" s="5">
        <f t="shared" si="8"/>
        <v>56127.7</v>
      </c>
      <c r="AT21" s="11">
        <f t="shared" si="6"/>
        <v>3.2477370463017992</v>
      </c>
      <c r="AU21" s="5">
        <f t="shared" si="7"/>
        <v>3247.7370463017992</v>
      </c>
    </row>
    <row r="22" spans="1:47" x14ac:dyDescent="0.3">
      <c r="A22" s="1" t="s">
        <v>95</v>
      </c>
      <c r="B22" s="1" t="s">
        <v>96</v>
      </c>
      <c r="C22" s="1" t="s">
        <v>97</v>
      </c>
      <c r="D22" s="1" t="s">
        <v>51</v>
      </c>
      <c r="E22" s="1" t="s">
        <v>85</v>
      </c>
      <c r="F22" s="1" t="s">
        <v>94</v>
      </c>
      <c r="G22" s="1" t="s">
        <v>54</v>
      </c>
      <c r="H22" s="1" t="s">
        <v>55</v>
      </c>
      <c r="I22" s="2">
        <v>36.299999999999997</v>
      </c>
      <c r="J22" s="2">
        <v>4.18</v>
      </c>
      <c r="K22" s="2">
        <f t="shared" si="0"/>
        <v>3.6399999999999997</v>
      </c>
      <c r="L22" s="2">
        <f t="shared" si="1"/>
        <v>0.53</v>
      </c>
      <c r="N22" s="4">
        <v>1.85</v>
      </c>
      <c r="O22" s="5">
        <v>3820.25</v>
      </c>
      <c r="P22" s="6">
        <v>1.53</v>
      </c>
      <c r="Q22" s="5">
        <v>2750.1750000000002</v>
      </c>
      <c r="R22" s="7">
        <v>0.26</v>
      </c>
      <c r="S22" s="5">
        <v>430.78750000000002</v>
      </c>
      <c r="AL22" s="5" t="str">
        <f t="shared" si="2"/>
        <v/>
      </c>
      <c r="AM22" s="3">
        <v>0.28000000000000003</v>
      </c>
      <c r="AN22" s="5">
        <f t="shared" si="3"/>
        <v>1855.5600000000002</v>
      </c>
      <c r="AP22" s="5" t="str">
        <f t="shared" si="4"/>
        <v/>
      </c>
      <c r="AQ22" s="2">
        <v>0.25</v>
      </c>
      <c r="AS22" s="5">
        <f t="shared" si="8"/>
        <v>7001.2125000000005</v>
      </c>
      <c r="AT22" s="11">
        <f t="shared" si="6"/>
        <v>0.40511364629730484</v>
      </c>
      <c r="AU22" s="5">
        <f t="shared" si="7"/>
        <v>405.1136462973048</v>
      </c>
    </row>
    <row r="23" spans="1:47" x14ac:dyDescent="0.3">
      <c r="A23" s="1" t="s">
        <v>98</v>
      </c>
      <c r="B23" s="1" t="s">
        <v>99</v>
      </c>
      <c r="C23" s="1" t="s">
        <v>100</v>
      </c>
      <c r="D23" s="1" t="s">
        <v>101</v>
      </c>
      <c r="E23" s="1" t="s">
        <v>57</v>
      </c>
      <c r="F23" s="1" t="s">
        <v>94</v>
      </c>
      <c r="G23" s="1" t="s">
        <v>54</v>
      </c>
      <c r="H23" s="1" t="s">
        <v>55</v>
      </c>
      <c r="I23" s="2">
        <v>200</v>
      </c>
      <c r="J23" s="2">
        <v>39.06</v>
      </c>
      <c r="K23" s="2">
        <f t="shared" si="0"/>
        <v>3.5399999999999996</v>
      </c>
      <c r="L23" s="2">
        <f t="shared" si="1"/>
        <v>0</v>
      </c>
      <c r="P23" s="6">
        <v>0.01</v>
      </c>
      <c r="Q23" s="5">
        <v>17.975000000000001</v>
      </c>
      <c r="R23" s="7">
        <v>3.36</v>
      </c>
      <c r="S23" s="5">
        <v>5567.1</v>
      </c>
      <c r="T23" s="8">
        <v>0.17</v>
      </c>
      <c r="U23" s="5">
        <v>84.46875</v>
      </c>
      <c r="AL23" s="5" t="str">
        <f t="shared" si="2"/>
        <v/>
      </c>
      <c r="AN23" s="5" t="str">
        <f t="shared" si="3"/>
        <v/>
      </c>
      <c r="AP23" s="5" t="str">
        <f t="shared" si="4"/>
        <v/>
      </c>
      <c r="AS23" s="5">
        <f t="shared" si="8"/>
        <v>5669.5437500000007</v>
      </c>
      <c r="AT23" s="11">
        <f t="shared" si="6"/>
        <v>0.32805882429716215</v>
      </c>
      <c r="AU23" s="5">
        <f t="shared" si="7"/>
        <v>328.05882429716218</v>
      </c>
    </row>
    <row r="24" spans="1:47" x14ac:dyDescent="0.3">
      <c r="A24" s="1" t="s">
        <v>98</v>
      </c>
      <c r="B24" s="1" t="s">
        <v>99</v>
      </c>
      <c r="C24" s="1" t="s">
        <v>100</v>
      </c>
      <c r="D24" s="1" t="s">
        <v>101</v>
      </c>
      <c r="E24" s="1" t="s">
        <v>73</v>
      </c>
      <c r="F24" s="1" t="s">
        <v>94</v>
      </c>
      <c r="G24" s="1" t="s">
        <v>54</v>
      </c>
      <c r="H24" s="1" t="s">
        <v>55</v>
      </c>
      <c r="I24" s="2">
        <v>200</v>
      </c>
      <c r="J24" s="2">
        <v>40.22</v>
      </c>
      <c r="K24" s="2">
        <f t="shared" si="0"/>
        <v>40</v>
      </c>
      <c r="L24" s="2">
        <f t="shared" si="1"/>
        <v>0</v>
      </c>
      <c r="N24" s="4">
        <v>0.09</v>
      </c>
      <c r="O24" s="5">
        <v>185.85</v>
      </c>
      <c r="P24" s="6">
        <v>13.73</v>
      </c>
      <c r="Q24" s="5">
        <v>24679.674999999999</v>
      </c>
      <c r="R24" s="7">
        <v>16.350000000000001</v>
      </c>
      <c r="S24" s="5">
        <v>27089.90625</v>
      </c>
      <c r="T24" s="8">
        <v>9.75</v>
      </c>
      <c r="U24" s="5">
        <v>4844.53125</v>
      </c>
      <c r="AB24" s="10">
        <v>0.08</v>
      </c>
      <c r="AC24" s="5">
        <v>14.3</v>
      </c>
      <c r="AL24" s="5" t="str">
        <f t="shared" si="2"/>
        <v/>
      </c>
      <c r="AN24" s="5" t="str">
        <f t="shared" si="3"/>
        <v/>
      </c>
      <c r="AP24" s="5" t="str">
        <f t="shared" si="4"/>
        <v/>
      </c>
      <c r="AS24" s="5">
        <f t="shared" si="8"/>
        <v>56814.262499999997</v>
      </c>
      <c r="AT24" s="11">
        <f t="shared" si="6"/>
        <v>3.28746385616309</v>
      </c>
      <c r="AU24" s="5">
        <f t="shared" si="7"/>
        <v>3287.46385616309</v>
      </c>
    </row>
    <row r="25" spans="1:47" x14ac:dyDescent="0.3">
      <c r="A25" s="1" t="s">
        <v>98</v>
      </c>
      <c r="B25" s="1" t="s">
        <v>99</v>
      </c>
      <c r="C25" s="1" t="s">
        <v>100</v>
      </c>
      <c r="D25" s="1" t="s">
        <v>101</v>
      </c>
      <c r="E25" s="1" t="s">
        <v>83</v>
      </c>
      <c r="F25" s="1" t="s">
        <v>94</v>
      </c>
      <c r="G25" s="1" t="s">
        <v>54</v>
      </c>
      <c r="H25" s="1" t="s">
        <v>55</v>
      </c>
      <c r="I25" s="2">
        <v>200</v>
      </c>
      <c r="J25" s="2">
        <v>40.26</v>
      </c>
      <c r="K25" s="2">
        <f t="shared" si="0"/>
        <v>35.840000000000003</v>
      </c>
      <c r="L25" s="2">
        <f t="shared" si="1"/>
        <v>2.31</v>
      </c>
      <c r="N25" s="4">
        <v>1.26</v>
      </c>
      <c r="O25" s="5">
        <v>2601.9</v>
      </c>
      <c r="P25" s="6">
        <v>22.71</v>
      </c>
      <c r="Q25" s="5">
        <v>40821.224999999999</v>
      </c>
      <c r="R25" s="7">
        <v>11.83</v>
      </c>
      <c r="S25" s="5">
        <v>19600.831249999999</v>
      </c>
      <c r="AB25" s="10">
        <v>0.04</v>
      </c>
      <c r="AC25" s="5">
        <v>7.15</v>
      </c>
      <c r="AK25" s="3">
        <v>0.02</v>
      </c>
      <c r="AL25" s="5">
        <f t="shared" si="2"/>
        <v>79.52</v>
      </c>
      <c r="AM25" s="3">
        <v>0.76</v>
      </c>
      <c r="AN25" s="5">
        <f t="shared" si="3"/>
        <v>5036.5200000000004</v>
      </c>
      <c r="AP25" s="5" t="str">
        <f t="shared" si="4"/>
        <v/>
      </c>
      <c r="AQ25" s="2">
        <v>1.53</v>
      </c>
      <c r="AS25" s="5">
        <f t="shared" si="8"/>
        <v>63031.106250000004</v>
      </c>
      <c r="AT25" s="11">
        <f t="shared" si="6"/>
        <v>3.6471912948064844</v>
      </c>
      <c r="AU25" s="5">
        <f t="shared" si="7"/>
        <v>3647.1912948064846</v>
      </c>
    </row>
    <row r="26" spans="1:47" x14ac:dyDescent="0.3">
      <c r="A26" s="1" t="s">
        <v>98</v>
      </c>
      <c r="B26" s="1" t="s">
        <v>99</v>
      </c>
      <c r="C26" s="1" t="s">
        <v>100</v>
      </c>
      <c r="D26" s="1" t="s">
        <v>101</v>
      </c>
      <c r="E26" s="1" t="s">
        <v>52</v>
      </c>
      <c r="F26" s="1" t="s">
        <v>94</v>
      </c>
      <c r="G26" s="1" t="s">
        <v>54</v>
      </c>
      <c r="H26" s="1" t="s">
        <v>55</v>
      </c>
      <c r="I26" s="2">
        <v>200</v>
      </c>
      <c r="J26" s="2">
        <v>37.590000000000003</v>
      </c>
      <c r="K26" s="2">
        <f t="shared" si="0"/>
        <v>18.850000000000001</v>
      </c>
      <c r="L26" s="2">
        <f t="shared" si="1"/>
        <v>0</v>
      </c>
      <c r="P26" s="6">
        <v>5.74</v>
      </c>
      <c r="Q26" s="5">
        <v>10317.65</v>
      </c>
      <c r="R26" s="7">
        <v>11.57</v>
      </c>
      <c r="S26" s="5">
        <v>19170.043750000001</v>
      </c>
      <c r="T26" s="8">
        <v>1.54</v>
      </c>
      <c r="U26" s="5">
        <v>765.1875</v>
      </c>
      <c r="AL26" s="5" t="str">
        <f t="shared" si="2"/>
        <v/>
      </c>
      <c r="AN26" s="5" t="str">
        <f t="shared" si="3"/>
        <v/>
      </c>
      <c r="AP26" s="5" t="str">
        <f t="shared" si="4"/>
        <v/>
      </c>
      <c r="AS26" s="5">
        <f t="shared" si="8"/>
        <v>30252.881249999999</v>
      </c>
      <c r="AT26" s="11">
        <f t="shared" si="6"/>
        <v>1.7505332160946212</v>
      </c>
      <c r="AU26" s="5">
        <f t="shared" si="7"/>
        <v>1750.5332160946214</v>
      </c>
    </row>
    <row r="27" spans="1:47" x14ac:dyDescent="0.3">
      <c r="A27" s="1" t="s">
        <v>98</v>
      </c>
      <c r="B27" s="1" t="s">
        <v>99</v>
      </c>
      <c r="C27" s="1" t="s">
        <v>100</v>
      </c>
      <c r="D27" s="1" t="s">
        <v>101</v>
      </c>
      <c r="E27" s="1" t="s">
        <v>56</v>
      </c>
      <c r="F27" s="1" t="s">
        <v>94</v>
      </c>
      <c r="G27" s="1" t="s">
        <v>54</v>
      </c>
      <c r="H27" s="1" t="s">
        <v>55</v>
      </c>
      <c r="I27" s="2">
        <v>200</v>
      </c>
      <c r="J27" s="2">
        <v>38.630000000000003</v>
      </c>
      <c r="K27" s="2">
        <f t="shared" si="0"/>
        <v>37.800000000000004</v>
      </c>
      <c r="L27" s="2">
        <f t="shared" si="1"/>
        <v>0</v>
      </c>
      <c r="N27" s="4">
        <v>4.67</v>
      </c>
      <c r="O27" s="5">
        <v>9643.5499999999993</v>
      </c>
      <c r="P27" s="6">
        <v>28.17</v>
      </c>
      <c r="Q27" s="5">
        <v>50635.574999999997</v>
      </c>
      <c r="R27" s="7">
        <v>4.96</v>
      </c>
      <c r="S27" s="5">
        <v>8218.1</v>
      </c>
      <c r="AL27" s="5" t="str">
        <f t="shared" si="2"/>
        <v/>
      </c>
      <c r="AN27" s="5" t="str">
        <f t="shared" si="3"/>
        <v/>
      </c>
      <c r="AP27" s="5" t="str">
        <f t="shared" si="4"/>
        <v/>
      </c>
      <c r="AS27" s="5">
        <f t="shared" si="8"/>
        <v>68497.225000000006</v>
      </c>
      <c r="AT27" s="11">
        <f t="shared" si="6"/>
        <v>3.9634792660552596</v>
      </c>
      <c r="AU27" s="5">
        <f t="shared" si="7"/>
        <v>3963.4792660552594</v>
      </c>
    </row>
    <row r="28" spans="1:47" x14ac:dyDescent="0.3">
      <c r="A28" s="1" t="s">
        <v>102</v>
      </c>
      <c r="B28" s="1" t="s">
        <v>96</v>
      </c>
      <c r="C28" s="1" t="s">
        <v>97</v>
      </c>
      <c r="D28" s="1" t="s">
        <v>51</v>
      </c>
      <c r="E28" s="1" t="s">
        <v>82</v>
      </c>
      <c r="F28" s="1" t="s">
        <v>94</v>
      </c>
      <c r="G28" s="1" t="s">
        <v>54</v>
      </c>
      <c r="H28" s="1" t="s">
        <v>55</v>
      </c>
      <c r="I28" s="2">
        <v>40</v>
      </c>
      <c r="J28" s="2">
        <v>39.04</v>
      </c>
      <c r="K28" s="2">
        <f t="shared" si="0"/>
        <v>15.77</v>
      </c>
      <c r="L28" s="2">
        <f t="shared" si="1"/>
        <v>0</v>
      </c>
      <c r="N28" s="4">
        <v>0.25</v>
      </c>
      <c r="O28" s="5">
        <v>516.25</v>
      </c>
      <c r="P28" s="6">
        <v>7.86</v>
      </c>
      <c r="Q28" s="5">
        <v>14128.35</v>
      </c>
      <c r="R28" s="7">
        <v>7.66</v>
      </c>
      <c r="S28" s="5">
        <v>12691.6625</v>
      </c>
      <c r="AL28" s="5" t="str">
        <f t="shared" si="2"/>
        <v/>
      </c>
      <c r="AN28" s="5" t="str">
        <f t="shared" si="3"/>
        <v/>
      </c>
      <c r="AP28" s="5" t="str">
        <f t="shared" si="4"/>
        <v/>
      </c>
      <c r="AS28" s="5">
        <f t="shared" si="8"/>
        <v>27336.262500000001</v>
      </c>
      <c r="AT28" s="11">
        <f t="shared" si="6"/>
        <v>1.5817678691391353</v>
      </c>
      <c r="AU28" s="5">
        <f t="shared" si="7"/>
        <v>1581.7678691391352</v>
      </c>
    </row>
    <row r="29" spans="1:47" x14ac:dyDescent="0.3">
      <c r="A29" s="1" t="s">
        <v>103</v>
      </c>
      <c r="B29" s="1" t="s">
        <v>92</v>
      </c>
      <c r="C29" s="1" t="s">
        <v>93</v>
      </c>
      <c r="D29" s="1" t="s">
        <v>51</v>
      </c>
      <c r="E29" s="1" t="s">
        <v>104</v>
      </c>
      <c r="F29" s="1" t="s">
        <v>94</v>
      </c>
      <c r="G29" s="1" t="s">
        <v>54</v>
      </c>
      <c r="H29" s="1" t="s">
        <v>55</v>
      </c>
      <c r="I29" s="2">
        <v>40.159999999999997</v>
      </c>
      <c r="J29" s="2">
        <v>38.49</v>
      </c>
      <c r="K29" s="2">
        <f t="shared" si="0"/>
        <v>38.49</v>
      </c>
      <c r="L29" s="2">
        <f t="shared" si="1"/>
        <v>0</v>
      </c>
      <c r="N29" s="4">
        <v>0.01</v>
      </c>
      <c r="O29" s="5">
        <v>20.65</v>
      </c>
      <c r="P29" s="6">
        <v>8.75</v>
      </c>
      <c r="Q29" s="5">
        <v>13121.75</v>
      </c>
      <c r="R29" s="7">
        <v>28.85</v>
      </c>
      <c r="S29" s="5">
        <v>41276.07</v>
      </c>
      <c r="Z29" s="9">
        <v>0.88</v>
      </c>
      <c r="AA29" s="5">
        <v>153.83250000000001</v>
      </c>
      <c r="AL29" s="5" t="str">
        <f t="shared" si="2"/>
        <v/>
      </c>
      <c r="AN29" s="5" t="str">
        <f t="shared" si="3"/>
        <v/>
      </c>
      <c r="AP29" s="5" t="str">
        <f t="shared" si="4"/>
        <v/>
      </c>
      <c r="AS29" s="5">
        <f t="shared" si="8"/>
        <v>54572.302499999998</v>
      </c>
      <c r="AT29" s="11">
        <f t="shared" si="6"/>
        <v>3.157736528153448</v>
      </c>
      <c r="AU29" s="5">
        <f t="shared" si="7"/>
        <v>3157.736528153448</v>
      </c>
    </row>
    <row r="30" spans="1:47" x14ac:dyDescent="0.3">
      <c r="A30" s="1" t="s">
        <v>105</v>
      </c>
      <c r="B30" s="1" t="s">
        <v>92</v>
      </c>
      <c r="C30" s="1" t="s">
        <v>93</v>
      </c>
      <c r="D30" s="1" t="s">
        <v>51</v>
      </c>
      <c r="E30" s="1" t="s">
        <v>86</v>
      </c>
      <c r="F30" s="1" t="s">
        <v>94</v>
      </c>
      <c r="G30" s="1" t="s">
        <v>54</v>
      </c>
      <c r="H30" s="1" t="s">
        <v>55</v>
      </c>
      <c r="I30" s="2">
        <v>40.270000000000003</v>
      </c>
      <c r="J30" s="2">
        <v>40.08</v>
      </c>
      <c r="K30" s="2">
        <f t="shared" si="0"/>
        <v>40</v>
      </c>
      <c r="L30" s="2">
        <f t="shared" si="1"/>
        <v>0</v>
      </c>
      <c r="P30" s="6">
        <v>17.88</v>
      </c>
      <c r="Q30" s="5">
        <v>32139.3</v>
      </c>
      <c r="R30" s="7">
        <v>22.12</v>
      </c>
      <c r="S30" s="5">
        <v>35543.282500000001</v>
      </c>
      <c r="AL30" s="5" t="str">
        <f t="shared" si="2"/>
        <v/>
      </c>
      <c r="AN30" s="5" t="str">
        <f t="shared" si="3"/>
        <v/>
      </c>
      <c r="AP30" s="5" t="str">
        <f t="shared" si="4"/>
        <v/>
      </c>
      <c r="AS30" s="5">
        <f t="shared" si="8"/>
        <v>67682.582500000004</v>
      </c>
      <c r="AT30" s="11">
        <f t="shared" si="6"/>
        <v>3.9163413176493576</v>
      </c>
      <c r="AU30" s="5">
        <f t="shared" si="7"/>
        <v>3916.3413176493577</v>
      </c>
    </row>
    <row r="31" spans="1:47" x14ac:dyDescent="0.3">
      <c r="A31" s="1" t="s">
        <v>106</v>
      </c>
      <c r="B31" s="1" t="s">
        <v>92</v>
      </c>
      <c r="C31" s="1" t="s">
        <v>93</v>
      </c>
      <c r="D31" s="1" t="s">
        <v>51</v>
      </c>
      <c r="E31" s="1" t="s">
        <v>107</v>
      </c>
      <c r="F31" s="1" t="s">
        <v>94</v>
      </c>
      <c r="G31" s="1" t="s">
        <v>54</v>
      </c>
      <c r="H31" s="1" t="s">
        <v>55</v>
      </c>
      <c r="I31" s="2">
        <v>32.049999999999997</v>
      </c>
      <c r="J31" s="2">
        <v>33.119999999999997</v>
      </c>
      <c r="K31" s="2">
        <f t="shared" si="0"/>
        <v>31.039999999999996</v>
      </c>
      <c r="L31" s="2">
        <f t="shared" si="1"/>
        <v>1.01</v>
      </c>
      <c r="P31" s="6">
        <v>18.7</v>
      </c>
      <c r="Q31" s="5">
        <v>33613.25</v>
      </c>
      <c r="R31" s="7">
        <v>10.92</v>
      </c>
      <c r="S31" s="5">
        <v>18043.368750000001</v>
      </c>
      <c r="Z31" s="9">
        <v>0.56000000000000005</v>
      </c>
      <c r="AA31" s="5">
        <v>110.9025</v>
      </c>
      <c r="AB31" s="10">
        <v>0.86</v>
      </c>
      <c r="AC31" s="5">
        <v>153.72499999999999</v>
      </c>
      <c r="AK31" s="3">
        <v>0.12</v>
      </c>
      <c r="AL31" s="5">
        <f t="shared" si="2"/>
        <v>477.12</v>
      </c>
      <c r="AM31" s="3">
        <v>0.4</v>
      </c>
      <c r="AN31" s="5">
        <f t="shared" si="3"/>
        <v>2650.8</v>
      </c>
      <c r="AP31" s="5" t="str">
        <f t="shared" si="4"/>
        <v/>
      </c>
      <c r="AQ31" s="2">
        <v>0.49</v>
      </c>
      <c r="AS31" s="5">
        <f t="shared" si="8"/>
        <v>51921.246249999997</v>
      </c>
      <c r="AT31" s="11">
        <f t="shared" si="6"/>
        <v>3.0043375184852286</v>
      </c>
      <c r="AU31" s="5">
        <f t="shared" si="7"/>
        <v>3004.3375184852289</v>
      </c>
    </row>
    <row r="32" spans="1:47" x14ac:dyDescent="0.3">
      <c r="A32" s="1" t="s">
        <v>108</v>
      </c>
      <c r="B32" s="1" t="s">
        <v>109</v>
      </c>
      <c r="C32" s="1" t="s">
        <v>110</v>
      </c>
      <c r="D32" s="1" t="s">
        <v>51</v>
      </c>
      <c r="E32" s="1" t="s">
        <v>107</v>
      </c>
      <c r="F32" s="1" t="s">
        <v>94</v>
      </c>
      <c r="G32" s="1" t="s">
        <v>54</v>
      </c>
      <c r="H32" s="1" t="s">
        <v>55</v>
      </c>
      <c r="I32" s="2">
        <v>8.18</v>
      </c>
      <c r="J32" s="2">
        <v>7.08</v>
      </c>
      <c r="K32" s="2">
        <f t="shared" si="0"/>
        <v>7.08</v>
      </c>
      <c r="L32" s="2">
        <f t="shared" si="1"/>
        <v>0</v>
      </c>
      <c r="P32" s="6">
        <v>0.05</v>
      </c>
      <c r="Q32" s="5">
        <v>89.875</v>
      </c>
      <c r="R32" s="7">
        <v>0.41</v>
      </c>
      <c r="S32" s="5">
        <v>669.37749999999994</v>
      </c>
      <c r="Z32" s="9">
        <v>1.75</v>
      </c>
      <c r="AA32" s="5">
        <v>347.8125</v>
      </c>
      <c r="AB32" s="10">
        <v>4.87</v>
      </c>
      <c r="AC32" s="5">
        <v>870.51250000000005</v>
      </c>
      <c r="AL32" s="5" t="str">
        <f t="shared" si="2"/>
        <v/>
      </c>
      <c r="AN32" s="5" t="str">
        <f t="shared" si="3"/>
        <v/>
      </c>
      <c r="AP32" s="5" t="str">
        <f t="shared" si="4"/>
        <v/>
      </c>
      <c r="AS32" s="5">
        <f t="shared" si="8"/>
        <v>1977.5775000000001</v>
      </c>
      <c r="AT32" s="11">
        <f t="shared" si="6"/>
        <v>0.11442926948160885</v>
      </c>
      <c r="AU32" s="5">
        <f t="shared" si="7"/>
        <v>114.42926948160884</v>
      </c>
    </row>
    <row r="33" spans="1:47" x14ac:dyDescent="0.3">
      <c r="A33" s="1" t="s">
        <v>108</v>
      </c>
      <c r="B33" s="1" t="s">
        <v>109</v>
      </c>
      <c r="C33" s="1" t="s">
        <v>110</v>
      </c>
      <c r="D33" s="1" t="s">
        <v>51</v>
      </c>
      <c r="E33" s="1" t="s">
        <v>104</v>
      </c>
      <c r="F33" s="1" t="s">
        <v>94</v>
      </c>
      <c r="G33" s="1" t="s">
        <v>54</v>
      </c>
      <c r="H33" s="1" t="s">
        <v>55</v>
      </c>
      <c r="I33" s="2">
        <v>8.18</v>
      </c>
      <c r="J33" s="2">
        <v>1.07</v>
      </c>
      <c r="K33" s="2">
        <f t="shared" si="0"/>
        <v>1.08</v>
      </c>
      <c r="L33" s="2">
        <f t="shared" si="1"/>
        <v>0</v>
      </c>
      <c r="R33" s="7">
        <v>0.82</v>
      </c>
      <c r="S33" s="5">
        <v>1086.9100000000001</v>
      </c>
      <c r="Z33" s="9">
        <v>0.26</v>
      </c>
      <c r="AA33" s="5">
        <v>41.34</v>
      </c>
      <c r="AL33" s="5" t="str">
        <f t="shared" si="2"/>
        <v/>
      </c>
      <c r="AN33" s="5" t="str">
        <f t="shared" si="3"/>
        <v/>
      </c>
      <c r="AP33" s="5" t="str">
        <f t="shared" si="4"/>
        <v/>
      </c>
      <c r="AS33" s="5">
        <f t="shared" si="8"/>
        <v>1128.25</v>
      </c>
      <c r="AT33" s="11">
        <f t="shared" si="6"/>
        <v>6.5284330597726342E-2</v>
      </c>
      <c r="AU33" s="5">
        <f t="shared" si="7"/>
        <v>65.284330597726338</v>
      </c>
    </row>
    <row r="34" spans="1:47" x14ac:dyDescent="0.3">
      <c r="A34" s="1" t="s">
        <v>111</v>
      </c>
      <c r="B34" s="1" t="s">
        <v>112</v>
      </c>
      <c r="C34" s="1" t="s">
        <v>50</v>
      </c>
      <c r="D34" s="1" t="s">
        <v>51</v>
      </c>
      <c r="E34" s="1" t="s">
        <v>62</v>
      </c>
      <c r="F34" s="1" t="s">
        <v>94</v>
      </c>
      <c r="G34" s="1" t="s">
        <v>54</v>
      </c>
      <c r="H34" s="1" t="s">
        <v>55</v>
      </c>
      <c r="I34" s="2">
        <v>155</v>
      </c>
      <c r="J34" s="2">
        <v>38.6</v>
      </c>
      <c r="K34" s="2">
        <f t="shared" ref="K34:K53" si="9">SUM(N34,P34,R34,T34,V34,X34,Z34,AB34,AE34,AG34,AI34)</f>
        <v>24.51</v>
      </c>
      <c r="L34" s="2">
        <f t="shared" ref="L34:L53" si="10">SUM(M34,AD34,AK34,AM34,AO34,AQ34,AR34)</f>
        <v>0</v>
      </c>
      <c r="P34" s="6">
        <v>7.84</v>
      </c>
      <c r="Q34" s="5">
        <v>12564.525</v>
      </c>
      <c r="R34" s="7">
        <v>16.39</v>
      </c>
      <c r="S34" s="5">
        <v>24942.596249999999</v>
      </c>
      <c r="T34" s="8">
        <v>0.28000000000000003</v>
      </c>
      <c r="U34" s="5">
        <v>139.125</v>
      </c>
      <c r="AL34" s="5" t="str">
        <f t="shared" ref="AL34:AL53" si="11">IF(AK34&gt;0,AK34*$AL$1,"")</f>
        <v/>
      </c>
      <c r="AN34" s="5" t="str">
        <f t="shared" ref="AN34:AN53" si="12">IF(AM34&gt;0,AM34*$AN$1,"")</f>
        <v/>
      </c>
      <c r="AP34" s="5" t="str">
        <f t="shared" ref="AP34:AP53" si="13">IF(AO34&gt;0,AO34*$AP$1,"")</f>
        <v/>
      </c>
      <c r="AS34" s="5">
        <f t="shared" si="8"/>
        <v>37646.246249999997</v>
      </c>
      <c r="AT34" s="11">
        <f t="shared" si="6"/>
        <v>2.1783381218244324</v>
      </c>
      <c r="AU34" s="5">
        <f t="shared" si="7"/>
        <v>2178.3381218244322</v>
      </c>
    </row>
    <row r="35" spans="1:47" x14ac:dyDescent="0.3">
      <c r="A35" s="1" t="s">
        <v>111</v>
      </c>
      <c r="B35" s="1" t="s">
        <v>112</v>
      </c>
      <c r="C35" s="1" t="s">
        <v>50</v>
      </c>
      <c r="D35" s="1" t="s">
        <v>51</v>
      </c>
      <c r="E35" s="1" t="s">
        <v>64</v>
      </c>
      <c r="F35" s="1" t="s">
        <v>94</v>
      </c>
      <c r="G35" s="1" t="s">
        <v>54</v>
      </c>
      <c r="H35" s="1" t="s">
        <v>55</v>
      </c>
      <c r="I35" s="2">
        <v>155</v>
      </c>
      <c r="J35" s="2">
        <v>34.26</v>
      </c>
      <c r="K35" s="2">
        <f t="shared" si="9"/>
        <v>34.17</v>
      </c>
      <c r="L35" s="2">
        <f t="shared" si="10"/>
        <v>0</v>
      </c>
      <c r="N35" s="4">
        <v>0.08</v>
      </c>
      <c r="O35" s="5">
        <v>132.16</v>
      </c>
      <c r="P35" s="6">
        <v>16.59</v>
      </c>
      <c r="Q35" s="5">
        <v>23856.42</v>
      </c>
      <c r="R35" s="7">
        <v>16.11</v>
      </c>
      <c r="S35" s="5">
        <v>21353.805</v>
      </c>
      <c r="T35" s="8">
        <v>1.1100000000000001</v>
      </c>
      <c r="U35" s="5">
        <v>441.22500000000002</v>
      </c>
      <c r="Z35" s="9">
        <v>0.14000000000000001</v>
      </c>
      <c r="AA35" s="5">
        <v>22.26</v>
      </c>
      <c r="AB35" s="10">
        <v>0.14000000000000001</v>
      </c>
      <c r="AC35" s="5">
        <v>20.02</v>
      </c>
      <c r="AL35" s="5" t="str">
        <f t="shared" si="11"/>
        <v/>
      </c>
      <c r="AN35" s="5" t="str">
        <f t="shared" si="12"/>
        <v/>
      </c>
      <c r="AP35" s="5" t="str">
        <f t="shared" si="13"/>
        <v/>
      </c>
      <c r="AS35" s="5">
        <f t="shared" si="8"/>
        <v>45825.889999999992</v>
      </c>
      <c r="AT35" s="11">
        <f t="shared" ref="AT35:AT66" si="14">(AS35/$AS$62)*100</f>
        <v>2.651639754216744</v>
      </c>
      <c r="AU35" s="5">
        <f t="shared" si="7"/>
        <v>2651.6397542167442</v>
      </c>
    </row>
    <row r="36" spans="1:47" s="40" customFormat="1" x14ac:dyDescent="0.3">
      <c r="A36" s="30" t="s">
        <v>111</v>
      </c>
      <c r="B36" s="30" t="s">
        <v>112</v>
      </c>
      <c r="C36" s="30" t="s">
        <v>50</v>
      </c>
      <c r="D36" s="30" t="s">
        <v>51</v>
      </c>
      <c r="E36" s="30" t="s">
        <v>74</v>
      </c>
      <c r="F36" s="30" t="s">
        <v>94</v>
      </c>
      <c r="G36" s="30" t="s">
        <v>54</v>
      </c>
      <c r="H36" s="30" t="s">
        <v>55</v>
      </c>
      <c r="I36" s="31">
        <v>155</v>
      </c>
      <c r="J36" s="31">
        <v>40.25</v>
      </c>
      <c r="K36" s="31">
        <f t="shared" si="9"/>
        <v>38.340000000000003</v>
      </c>
      <c r="L36" s="31">
        <f t="shared" si="10"/>
        <v>1.66</v>
      </c>
      <c r="M36" s="32"/>
      <c r="N36" s="33">
        <v>2.63</v>
      </c>
      <c r="O36" s="34">
        <v>5402.04</v>
      </c>
      <c r="P36" s="35">
        <v>21.55</v>
      </c>
      <c r="Q36" s="34">
        <v>36737.305</v>
      </c>
      <c r="R36" s="36">
        <v>2.99</v>
      </c>
      <c r="S36" s="34">
        <v>4818.1924999999992</v>
      </c>
      <c r="T36" s="37"/>
      <c r="U36" s="34"/>
      <c r="V36" s="31"/>
      <c r="W36" s="34"/>
      <c r="X36" s="31"/>
      <c r="Y36" s="34"/>
      <c r="Z36" s="38"/>
      <c r="AA36" s="34"/>
      <c r="AB36" s="39">
        <v>0.19</v>
      </c>
      <c r="AC36" s="34">
        <v>33.88344</v>
      </c>
      <c r="AD36" s="31"/>
      <c r="AE36" s="31">
        <v>10.98</v>
      </c>
      <c r="AF36" s="34">
        <v>1959.49</v>
      </c>
      <c r="AG36" s="38"/>
      <c r="AH36" s="34"/>
      <c r="AI36" s="31"/>
      <c r="AJ36" s="34"/>
      <c r="AK36" s="32">
        <v>0.67999999999999994</v>
      </c>
      <c r="AL36" s="34">
        <f t="shared" si="11"/>
        <v>2703.68</v>
      </c>
      <c r="AM36" s="32"/>
      <c r="AN36" s="34" t="str">
        <f t="shared" si="12"/>
        <v/>
      </c>
      <c r="AO36" s="31"/>
      <c r="AP36" s="34" t="str">
        <f t="shared" si="13"/>
        <v/>
      </c>
      <c r="AQ36" s="31">
        <v>0.98</v>
      </c>
      <c r="AR36" s="31"/>
      <c r="AS36" s="5">
        <f t="shared" si="8"/>
        <v>48950.910939999994</v>
      </c>
      <c r="AT36" s="11">
        <f t="shared" si="14"/>
        <v>2.8324639511338967</v>
      </c>
      <c r="AU36" s="5">
        <f t="shared" si="7"/>
        <v>2832.4639511338964</v>
      </c>
    </row>
    <row r="37" spans="1:47" x14ac:dyDescent="0.3">
      <c r="A37" s="1" t="s">
        <v>111</v>
      </c>
      <c r="B37" s="1" t="s">
        <v>112</v>
      </c>
      <c r="C37" s="1" t="s">
        <v>50</v>
      </c>
      <c r="D37" s="1" t="s">
        <v>51</v>
      </c>
      <c r="E37" s="1" t="s">
        <v>113</v>
      </c>
      <c r="F37" s="1" t="s">
        <v>94</v>
      </c>
      <c r="G37" s="1" t="s">
        <v>54</v>
      </c>
      <c r="H37" s="1" t="s">
        <v>55</v>
      </c>
      <c r="I37" s="2">
        <v>155</v>
      </c>
      <c r="J37" s="2">
        <v>40.28</v>
      </c>
      <c r="K37" s="2">
        <f t="shared" si="9"/>
        <v>40</v>
      </c>
      <c r="L37" s="2">
        <f t="shared" si="10"/>
        <v>0</v>
      </c>
      <c r="N37" s="4">
        <v>0.14000000000000001</v>
      </c>
      <c r="O37" s="5">
        <v>231.28</v>
      </c>
      <c r="P37" s="6">
        <v>21.2</v>
      </c>
      <c r="Q37" s="5">
        <v>31078.775000000001</v>
      </c>
      <c r="R37" s="7">
        <v>18.66</v>
      </c>
      <c r="S37" s="5">
        <v>27411.34</v>
      </c>
      <c r="AL37" s="5" t="str">
        <f t="shared" si="11"/>
        <v/>
      </c>
      <c r="AN37" s="5" t="str">
        <f t="shared" si="12"/>
        <v/>
      </c>
      <c r="AP37" s="5" t="str">
        <f t="shared" si="13"/>
        <v/>
      </c>
      <c r="AS37" s="5">
        <f t="shared" si="8"/>
        <v>58721.395000000004</v>
      </c>
      <c r="AT37" s="11">
        <f t="shared" si="14"/>
        <v>3.3978169415818082</v>
      </c>
      <c r="AU37" s="5">
        <f t="shared" si="7"/>
        <v>3397.8169415818084</v>
      </c>
    </row>
    <row r="38" spans="1:47" x14ac:dyDescent="0.3">
      <c r="A38" s="1" t="s">
        <v>114</v>
      </c>
      <c r="B38" s="1" t="s">
        <v>115</v>
      </c>
      <c r="C38" s="1" t="s">
        <v>116</v>
      </c>
      <c r="D38" s="1" t="s">
        <v>51</v>
      </c>
      <c r="E38" s="1" t="s">
        <v>64</v>
      </c>
      <c r="F38" s="1" t="s">
        <v>94</v>
      </c>
      <c r="G38" s="1" t="s">
        <v>54</v>
      </c>
      <c r="H38" s="1" t="s">
        <v>55</v>
      </c>
      <c r="I38" s="2">
        <v>5</v>
      </c>
      <c r="J38" s="2">
        <v>4.32</v>
      </c>
      <c r="K38" s="2">
        <f t="shared" si="9"/>
        <v>3.1799999999999997</v>
      </c>
      <c r="L38" s="2">
        <f t="shared" si="10"/>
        <v>0</v>
      </c>
      <c r="R38" s="7">
        <v>0.01</v>
      </c>
      <c r="S38" s="5">
        <v>13.255000000000001</v>
      </c>
      <c r="T38" s="8">
        <v>0.04</v>
      </c>
      <c r="U38" s="5">
        <v>15.9</v>
      </c>
      <c r="Z38" s="9">
        <v>0.79</v>
      </c>
      <c r="AA38" s="5">
        <v>125.61</v>
      </c>
      <c r="AB38" s="10">
        <v>2.34</v>
      </c>
      <c r="AC38" s="5">
        <v>334.62</v>
      </c>
      <c r="AL38" s="5" t="str">
        <f t="shared" si="11"/>
        <v/>
      </c>
      <c r="AN38" s="5" t="str">
        <f t="shared" si="12"/>
        <v/>
      </c>
      <c r="AP38" s="5" t="str">
        <f t="shared" si="13"/>
        <v/>
      </c>
      <c r="AS38" s="5">
        <f t="shared" si="8"/>
        <v>489.38499999999999</v>
      </c>
      <c r="AT38" s="11">
        <f t="shared" si="14"/>
        <v>2.8317458125032842E-2</v>
      </c>
      <c r="AU38" s="5">
        <f t="shared" si="7"/>
        <v>28.317458125032843</v>
      </c>
    </row>
    <row r="39" spans="1:47" x14ac:dyDescent="0.3">
      <c r="A39" s="1" t="s">
        <v>117</v>
      </c>
      <c r="B39" s="1" t="s">
        <v>59</v>
      </c>
      <c r="C39" s="1" t="s">
        <v>60</v>
      </c>
      <c r="D39" s="1" t="s">
        <v>61</v>
      </c>
      <c r="E39" s="1" t="s">
        <v>89</v>
      </c>
      <c r="F39" s="1" t="s">
        <v>94</v>
      </c>
      <c r="G39" s="1" t="s">
        <v>54</v>
      </c>
      <c r="H39" s="1" t="s">
        <v>55</v>
      </c>
      <c r="I39" s="2">
        <v>40</v>
      </c>
      <c r="J39" s="2">
        <v>39.79</v>
      </c>
      <c r="K39" s="2">
        <f t="shared" si="9"/>
        <v>39.79</v>
      </c>
      <c r="L39" s="2">
        <f t="shared" si="10"/>
        <v>0</v>
      </c>
      <c r="P39" s="6">
        <v>36.57</v>
      </c>
      <c r="Q39" s="5">
        <v>55366.595000000001</v>
      </c>
      <c r="R39" s="7">
        <v>3.22</v>
      </c>
      <c r="S39" s="5">
        <v>4357.5812500000002</v>
      </c>
      <c r="AL39" s="5" t="str">
        <f t="shared" si="11"/>
        <v/>
      </c>
      <c r="AN39" s="5" t="str">
        <f t="shared" si="12"/>
        <v/>
      </c>
      <c r="AP39" s="5" t="str">
        <f t="shared" si="13"/>
        <v/>
      </c>
      <c r="AS39" s="5">
        <f t="shared" si="8"/>
        <v>59724.176250000004</v>
      </c>
      <c r="AT39" s="11">
        <f t="shared" si="14"/>
        <v>3.4558412293214062</v>
      </c>
      <c r="AU39" s="5">
        <f t="shared" si="7"/>
        <v>3455.841229321406</v>
      </c>
    </row>
    <row r="40" spans="1:47" x14ac:dyDescent="0.3">
      <c r="A40" s="1" t="s">
        <v>118</v>
      </c>
      <c r="B40" s="1" t="s">
        <v>59</v>
      </c>
      <c r="C40" s="1" t="s">
        <v>60</v>
      </c>
      <c r="D40" s="1" t="s">
        <v>61</v>
      </c>
      <c r="E40" s="1" t="s">
        <v>52</v>
      </c>
      <c r="F40" s="1" t="s">
        <v>119</v>
      </c>
      <c r="G40" s="1" t="s">
        <v>54</v>
      </c>
      <c r="H40" s="1" t="s">
        <v>55</v>
      </c>
      <c r="I40" s="2">
        <v>264.33999999999997</v>
      </c>
      <c r="J40" s="2">
        <v>35.47</v>
      </c>
      <c r="K40" s="2">
        <f t="shared" si="9"/>
        <v>25</v>
      </c>
      <c r="L40" s="2">
        <f t="shared" si="10"/>
        <v>0</v>
      </c>
      <c r="P40" s="6">
        <v>0.1</v>
      </c>
      <c r="Q40" s="5">
        <v>143.80000000000001</v>
      </c>
      <c r="R40" s="7">
        <v>17.32</v>
      </c>
      <c r="S40" s="5">
        <v>22957.66</v>
      </c>
      <c r="T40" s="8">
        <v>7.58</v>
      </c>
      <c r="U40" s="5">
        <v>3013.05</v>
      </c>
      <c r="AL40" s="5" t="str">
        <f t="shared" si="11"/>
        <v/>
      </c>
      <c r="AN40" s="5" t="str">
        <f t="shared" si="12"/>
        <v/>
      </c>
      <c r="AP40" s="5" t="str">
        <f t="shared" si="13"/>
        <v/>
      </c>
      <c r="AS40" s="5">
        <f t="shared" si="8"/>
        <v>26114.51</v>
      </c>
      <c r="AT40" s="11">
        <f t="shared" si="14"/>
        <v>1.5110731701640865</v>
      </c>
      <c r="AU40" s="5">
        <f t="shared" si="7"/>
        <v>1511.0731701640866</v>
      </c>
    </row>
    <row r="41" spans="1:47" x14ac:dyDescent="0.3">
      <c r="A41" s="1" t="s">
        <v>118</v>
      </c>
      <c r="B41" s="1" t="s">
        <v>59</v>
      </c>
      <c r="C41" s="1" t="s">
        <v>60</v>
      </c>
      <c r="D41" s="1" t="s">
        <v>61</v>
      </c>
      <c r="E41" s="1" t="s">
        <v>56</v>
      </c>
      <c r="F41" s="1" t="s">
        <v>119</v>
      </c>
      <c r="G41" s="1" t="s">
        <v>54</v>
      </c>
      <c r="H41" s="1" t="s">
        <v>55</v>
      </c>
      <c r="I41" s="2">
        <v>264.33999999999997</v>
      </c>
      <c r="J41" s="2">
        <v>36.31</v>
      </c>
      <c r="K41" s="2">
        <f t="shared" si="9"/>
        <v>36.309999999999995</v>
      </c>
      <c r="L41" s="2">
        <f t="shared" si="10"/>
        <v>0</v>
      </c>
      <c r="P41" s="6">
        <v>9.86</v>
      </c>
      <c r="Q41" s="5">
        <v>14178.68</v>
      </c>
      <c r="R41" s="7">
        <v>24.15</v>
      </c>
      <c r="S41" s="5">
        <v>32010.825000000001</v>
      </c>
      <c r="T41" s="8">
        <v>2.2999999999999998</v>
      </c>
      <c r="U41" s="5">
        <v>914.24999999999989</v>
      </c>
      <c r="AL41" s="5" t="str">
        <f t="shared" si="11"/>
        <v/>
      </c>
      <c r="AN41" s="5" t="str">
        <f t="shared" si="12"/>
        <v/>
      </c>
      <c r="AP41" s="5" t="str">
        <f t="shared" si="13"/>
        <v/>
      </c>
      <c r="AS41" s="5">
        <f t="shared" si="8"/>
        <v>47103.755000000005</v>
      </c>
      <c r="AT41" s="11">
        <f t="shared" si="14"/>
        <v>2.725581310715095</v>
      </c>
      <c r="AU41" s="5">
        <f t="shared" si="7"/>
        <v>2725.5813107150952</v>
      </c>
    </row>
    <row r="42" spans="1:47" x14ac:dyDescent="0.3">
      <c r="A42" s="1" t="s">
        <v>118</v>
      </c>
      <c r="B42" s="1" t="s">
        <v>59</v>
      </c>
      <c r="C42" s="1" t="s">
        <v>60</v>
      </c>
      <c r="D42" s="1" t="s">
        <v>61</v>
      </c>
      <c r="E42" s="1" t="s">
        <v>57</v>
      </c>
      <c r="F42" s="1" t="s">
        <v>119</v>
      </c>
      <c r="G42" s="1" t="s">
        <v>54</v>
      </c>
      <c r="H42" s="1" t="s">
        <v>55</v>
      </c>
      <c r="I42" s="2">
        <v>264.33999999999997</v>
      </c>
      <c r="J42" s="2">
        <v>40.520000000000003</v>
      </c>
      <c r="K42" s="2">
        <f t="shared" si="9"/>
        <v>40</v>
      </c>
      <c r="L42" s="2">
        <f t="shared" si="10"/>
        <v>0</v>
      </c>
      <c r="N42" s="4">
        <v>0.46</v>
      </c>
      <c r="O42" s="5">
        <v>759.92000000000007</v>
      </c>
      <c r="P42" s="6">
        <v>22.47</v>
      </c>
      <c r="Q42" s="5">
        <v>32311.86</v>
      </c>
      <c r="R42" s="7">
        <v>17.07</v>
      </c>
      <c r="S42" s="5">
        <v>22666.05</v>
      </c>
      <c r="AL42" s="5" t="str">
        <f t="shared" si="11"/>
        <v/>
      </c>
      <c r="AN42" s="5" t="str">
        <f t="shared" si="12"/>
        <v/>
      </c>
      <c r="AP42" s="5" t="str">
        <f t="shared" si="13"/>
        <v/>
      </c>
      <c r="AS42" s="5">
        <f t="shared" si="8"/>
        <v>55737.83</v>
      </c>
      <c r="AT42" s="11">
        <f t="shared" si="14"/>
        <v>3.2251778599777263</v>
      </c>
      <c r="AU42" s="5">
        <f t="shared" si="7"/>
        <v>3225.1778599777263</v>
      </c>
    </row>
    <row r="43" spans="1:47" x14ac:dyDescent="0.3">
      <c r="A43" s="1" t="s">
        <v>118</v>
      </c>
      <c r="B43" s="1" t="s">
        <v>59</v>
      </c>
      <c r="C43" s="1" t="s">
        <v>60</v>
      </c>
      <c r="D43" s="1" t="s">
        <v>61</v>
      </c>
      <c r="E43" s="1" t="s">
        <v>73</v>
      </c>
      <c r="F43" s="1" t="s">
        <v>119</v>
      </c>
      <c r="G43" s="1" t="s">
        <v>54</v>
      </c>
      <c r="H43" s="1" t="s">
        <v>55</v>
      </c>
      <c r="I43" s="2">
        <v>264.33999999999997</v>
      </c>
      <c r="J43" s="2">
        <v>27.32</v>
      </c>
      <c r="K43" s="2">
        <f t="shared" si="9"/>
        <v>27.310000000000002</v>
      </c>
      <c r="L43" s="2">
        <f t="shared" si="10"/>
        <v>0</v>
      </c>
      <c r="P43" s="6">
        <v>7.74</v>
      </c>
      <c r="Q43" s="5">
        <v>11130.12</v>
      </c>
      <c r="R43" s="7">
        <v>16.22</v>
      </c>
      <c r="S43" s="5">
        <v>21512.865000000002</v>
      </c>
      <c r="T43" s="8">
        <v>3.35</v>
      </c>
      <c r="U43" s="5">
        <v>1331.625</v>
      </c>
      <c r="AL43" s="5" t="str">
        <f t="shared" si="11"/>
        <v/>
      </c>
      <c r="AN43" s="5" t="str">
        <f t="shared" si="12"/>
        <v/>
      </c>
      <c r="AP43" s="5" t="str">
        <f t="shared" si="13"/>
        <v/>
      </c>
      <c r="AS43" s="5">
        <f t="shared" si="8"/>
        <v>33974.61</v>
      </c>
      <c r="AT43" s="11">
        <f t="shared" si="14"/>
        <v>1.9658849290217768</v>
      </c>
      <c r="AU43" s="5">
        <f t="shared" si="7"/>
        <v>1965.884929021777</v>
      </c>
    </row>
    <row r="44" spans="1:47" x14ac:dyDescent="0.3">
      <c r="A44" s="1" t="s">
        <v>118</v>
      </c>
      <c r="B44" s="1" t="s">
        <v>59</v>
      </c>
      <c r="C44" s="1" t="s">
        <v>60</v>
      </c>
      <c r="D44" s="1" t="s">
        <v>61</v>
      </c>
      <c r="E44" s="1" t="s">
        <v>83</v>
      </c>
      <c r="F44" s="1" t="s">
        <v>119</v>
      </c>
      <c r="G44" s="1" t="s">
        <v>54</v>
      </c>
      <c r="H44" s="1" t="s">
        <v>55</v>
      </c>
      <c r="I44" s="2">
        <v>264.33999999999997</v>
      </c>
      <c r="J44" s="2">
        <v>34.07</v>
      </c>
      <c r="K44" s="2">
        <f t="shared" si="9"/>
        <v>24</v>
      </c>
      <c r="L44" s="2">
        <f t="shared" si="10"/>
        <v>0</v>
      </c>
      <c r="R44" s="7">
        <v>7.92</v>
      </c>
      <c r="S44" s="5">
        <v>12791.075000000001</v>
      </c>
      <c r="T44" s="8">
        <v>16.079999999999998</v>
      </c>
      <c r="U44" s="5">
        <v>7388.53125</v>
      </c>
      <c r="AL44" s="5" t="str">
        <f t="shared" si="11"/>
        <v/>
      </c>
      <c r="AN44" s="5" t="str">
        <f t="shared" si="12"/>
        <v/>
      </c>
      <c r="AP44" s="5" t="str">
        <f t="shared" si="13"/>
        <v/>
      </c>
      <c r="AS44" s="5">
        <f t="shared" si="8"/>
        <v>20179.606250000001</v>
      </c>
      <c r="AT44" s="11">
        <f t="shared" si="14"/>
        <v>1.1676597259091026</v>
      </c>
      <c r="AU44" s="5">
        <f t="shared" si="7"/>
        <v>1167.6597259091027</v>
      </c>
    </row>
    <row r="45" spans="1:47" x14ac:dyDescent="0.3">
      <c r="A45" s="1" t="s">
        <v>118</v>
      </c>
      <c r="B45" s="1" t="s">
        <v>59</v>
      </c>
      <c r="C45" s="1" t="s">
        <v>60</v>
      </c>
      <c r="D45" s="1" t="s">
        <v>61</v>
      </c>
      <c r="E45" s="1" t="s">
        <v>84</v>
      </c>
      <c r="F45" s="1" t="s">
        <v>119</v>
      </c>
      <c r="G45" s="1" t="s">
        <v>54</v>
      </c>
      <c r="H45" s="1" t="s">
        <v>55</v>
      </c>
      <c r="I45" s="2">
        <v>264.33999999999997</v>
      </c>
      <c r="J45" s="2">
        <v>39.619999999999997</v>
      </c>
      <c r="K45" s="2">
        <f t="shared" si="9"/>
        <v>39.61</v>
      </c>
      <c r="L45" s="2">
        <f t="shared" si="10"/>
        <v>0</v>
      </c>
      <c r="P45" s="6">
        <v>14.99</v>
      </c>
      <c r="Q45" s="5">
        <v>21940.285</v>
      </c>
      <c r="R45" s="7">
        <v>22.57</v>
      </c>
      <c r="S45" s="5">
        <v>31049.837500000001</v>
      </c>
      <c r="T45" s="8">
        <v>2.0499999999999998</v>
      </c>
      <c r="U45" s="5">
        <v>834.75</v>
      </c>
      <c r="AL45" s="5" t="str">
        <f t="shared" si="11"/>
        <v/>
      </c>
      <c r="AN45" s="5" t="str">
        <f t="shared" si="12"/>
        <v/>
      </c>
      <c r="AP45" s="5" t="str">
        <f t="shared" si="13"/>
        <v/>
      </c>
      <c r="AS45" s="5">
        <f t="shared" si="8"/>
        <v>53824.872499999998</v>
      </c>
      <c r="AT45" s="11">
        <f t="shared" si="14"/>
        <v>3.1144877205144863</v>
      </c>
      <c r="AU45" s="5">
        <f t="shared" si="7"/>
        <v>3114.4877205144862</v>
      </c>
    </row>
    <row r="46" spans="1:47" x14ac:dyDescent="0.3">
      <c r="A46" s="1" t="s">
        <v>118</v>
      </c>
      <c r="B46" s="1" t="s">
        <v>59</v>
      </c>
      <c r="C46" s="1" t="s">
        <v>60</v>
      </c>
      <c r="D46" s="1" t="s">
        <v>61</v>
      </c>
      <c r="E46" s="1" t="s">
        <v>85</v>
      </c>
      <c r="F46" s="1" t="s">
        <v>119</v>
      </c>
      <c r="G46" s="1" t="s">
        <v>54</v>
      </c>
      <c r="H46" s="1" t="s">
        <v>55</v>
      </c>
      <c r="I46" s="2">
        <v>264.33999999999997</v>
      </c>
      <c r="J46" s="2">
        <v>39.369999999999997</v>
      </c>
      <c r="K46" s="2">
        <f t="shared" si="9"/>
        <v>15.799999999999999</v>
      </c>
      <c r="L46" s="2">
        <f t="shared" si="10"/>
        <v>0</v>
      </c>
      <c r="R46" s="7">
        <v>3.76</v>
      </c>
      <c r="S46" s="5">
        <v>4983.88</v>
      </c>
      <c r="T46" s="8">
        <v>12.04</v>
      </c>
      <c r="U46" s="5">
        <v>4926.0187500000002</v>
      </c>
      <c r="AL46" s="5" t="str">
        <f t="shared" si="11"/>
        <v/>
      </c>
      <c r="AN46" s="5" t="str">
        <f t="shared" si="12"/>
        <v/>
      </c>
      <c r="AP46" s="5" t="str">
        <f t="shared" si="13"/>
        <v/>
      </c>
      <c r="AS46" s="5">
        <f t="shared" si="8"/>
        <v>9909.8987500000003</v>
      </c>
      <c r="AT46" s="11">
        <f t="shared" si="14"/>
        <v>0.5734199921870109</v>
      </c>
      <c r="AU46" s="5">
        <f t="shared" si="7"/>
        <v>573.41999218701085</v>
      </c>
    </row>
    <row r="47" spans="1:47" x14ac:dyDescent="0.3">
      <c r="A47" s="1" t="s">
        <v>120</v>
      </c>
      <c r="B47" s="1" t="s">
        <v>92</v>
      </c>
      <c r="C47" s="1" t="s">
        <v>93</v>
      </c>
      <c r="D47" s="1" t="s">
        <v>51</v>
      </c>
      <c r="E47" s="1" t="s">
        <v>82</v>
      </c>
      <c r="F47" s="1" t="s">
        <v>119</v>
      </c>
      <c r="G47" s="1" t="s">
        <v>54</v>
      </c>
      <c r="H47" s="1" t="s">
        <v>55</v>
      </c>
      <c r="I47" s="2">
        <v>40.6</v>
      </c>
      <c r="J47" s="2">
        <v>40.130000000000003</v>
      </c>
      <c r="K47" s="2">
        <f t="shared" si="9"/>
        <v>40</v>
      </c>
      <c r="L47" s="2">
        <f t="shared" si="10"/>
        <v>0</v>
      </c>
      <c r="P47" s="6">
        <v>10.31</v>
      </c>
      <c r="Q47" s="5">
        <v>18532.224999999999</v>
      </c>
      <c r="R47" s="7">
        <v>28.71</v>
      </c>
      <c r="S47" s="5">
        <v>47012.171249999999</v>
      </c>
      <c r="T47" s="8">
        <v>0.98</v>
      </c>
      <c r="U47" s="5">
        <v>486.9375</v>
      </c>
      <c r="AL47" s="5" t="str">
        <f t="shared" si="11"/>
        <v/>
      </c>
      <c r="AN47" s="5" t="str">
        <f t="shared" si="12"/>
        <v/>
      </c>
      <c r="AP47" s="5" t="str">
        <f t="shared" si="13"/>
        <v/>
      </c>
      <c r="AS47" s="5">
        <f t="shared" si="8"/>
        <v>66031.333749999991</v>
      </c>
      <c r="AT47" s="11">
        <f t="shared" si="14"/>
        <v>3.8207945245679635</v>
      </c>
      <c r="AU47" s="5">
        <f t="shared" si="7"/>
        <v>3820.7945245679634</v>
      </c>
    </row>
    <row r="48" spans="1:47" x14ac:dyDescent="0.3">
      <c r="A48" s="1" t="s">
        <v>121</v>
      </c>
      <c r="B48" s="1" t="s">
        <v>122</v>
      </c>
      <c r="C48" s="1" t="s">
        <v>123</v>
      </c>
      <c r="D48" s="1" t="s">
        <v>124</v>
      </c>
      <c r="E48" s="1" t="s">
        <v>113</v>
      </c>
      <c r="F48" s="1" t="s">
        <v>119</v>
      </c>
      <c r="G48" s="1" t="s">
        <v>54</v>
      </c>
      <c r="H48" s="1" t="s">
        <v>55</v>
      </c>
      <c r="I48" s="2">
        <v>80</v>
      </c>
      <c r="J48" s="2">
        <v>40.46</v>
      </c>
      <c r="K48" s="2">
        <f t="shared" si="9"/>
        <v>0.13</v>
      </c>
      <c r="L48" s="2">
        <f t="shared" si="10"/>
        <v>0</v>
      </c>
      <c r="R48" s="7">
        <v>0.02</v>
      </c>
      <c r="S48" s="5">
        <v>26.51</v>
      </c>
      <c r="T48" s="8">
        <v>0.11</v>
      </c>
      <c r="U48" s="5">
        <v>43.725000000000001</v>
      </c>
      <c r="AL48" s="5" t="str">
        <f t="shared" si="11"/>
        <v/>
      </c>
      <c r="AN48" s="5" t="str">
        <f t="shared" si="12"/>
        <v/>
      </c>
      <c r="AP48" s="5" t="str">
        <f t="shared" si="13"/>
        <v/>
      </c>
      <c r="AS48" s="5">
        <f t="shared" si="8"/>
        <v>70.234999999999999</v>
      </c>
      <c r="AT48" s="11">
        <f t="shared" si="14"/>
        <v>4.0640327582816844E-3</v>
      </c>
      <c r="AU48" s="5">
        <f t="shared" si="7"/>
        <v>4.0640327582816846</v>
      </c>
    </row>
    <row r="49" spans="1:47" x14ac:dyDescent="0.3">
      <c r="A49" s="1" t="s">
        <v>125</v>
      </c>
      <c r="B49" s="1" t="s">
        <v>122</v>
      </c>
      <c r="C49" s="1" t="s">
        <v>123</v>
      </c>
      <c r="D49" s="1" t="s">
        <v>124</v>
      </c>
      <c r="E49" s="1" t="s">
        <v>62</v>
      </c>
      <c r="F49" s="1" t="s">
        <v>119</v>
      </c>
      <c r="G49" s="1" t="s">
        <v>54</v>
      </c>
      <c r="H49" s="1" t="s">
        <v>55</v>
      </c>
      <c r="I49" s="2">
        <v>80</v>
      </c>
      <c r="J49" s="2">
        <v>37.549999999999997</v>
      </c>
      <c r="K49" s="2">
        <f t="shared" si="9"/>
        <v>19.89</v>
      </c>
      <c r="L49" s="2">
        <f t="shared" si="10"/>
        <v>0</v>
      </c>
      <c r="P49" s="6">
        <v>1.35</v>
      </c>
      <c r="Q49" s="5">
        <v>1941.3</v>
      </c>
      <c r="R49" s="7">
        <v>13.92</v>
      </c>
      <c r="S49" s="5">
        <v>18450.96</v>
      </c>
      <c r="T49" s="8">
        <v>4.62</v>
      </c>
      <c r="U49" s="5">
        <v>1836.45</v>
      </c>
      <c r="AL49" s="5" t="str">
        <f t="shared" si="11"/>
        <v/>
      </c>
      <c r="AN49" s="5" t="str">
        <f t="shared" si="12"/>
        <v/>
      </c>
      <c r="AP49" s="5" t="str">
        <f t="shared" si="13"/>
        <v/>
      </c>
      <c r="AS49" s="5">
        <f t="shared" si="8"/>
        <v>22228.71</v>
      </c>
      <c r="AT49" s="11">
        <f t="shared" si="14"/>
        <v>1.2862277442065018</v>
      </c>
      <c r="AU49" s="5">
        <f t="shared" si="7"/>
        <v>1286.2277442065019</v>
      </c>
    </row>
    <row r="50" spans="1:47" x14ac:dyDescent="0.3">
      <c r="A50" s="1" t="s">
        <v>125</v>
      </c>
      <c r="B50" s="1" t="s">
        <v>122</v>
      </c>
      <c r="C50" s="1" t="s">
        <v>123</v>
      </c>
      <c r="D50" s="1" t="s">
        <v>124</v>
      </c>
      <c r="E50" s="1" t="s">
        <v>74</v>
      </c>
      <c r="F50" s="1" t="s">
        <v>119</v>
      </c>
      <c r="G50" s="1" t="s">
        <v>54</v>
      </c>
      <c r="H50" s="1" t="s">
        <v>55</v>
      </c>
      <c r="I50" s="2">
        <v>80</v>
      </c>
      <c r="J50" s="2">
        <v>39.24</v>
      </c>
      <c r="K50" s="2">
        <f t="shared" si="9"/>
        <v>23.39</v>
      </c>
      <c r="L50" s="2">
        <f t="shared" si="10"/>
        <v>0</v>
      </c>
      <c r="R50" s="7">
        <v>0.92</v>
      </c>
      <c r="S50" s="5">
        <v>1219.46</v>
      </c>
      <c r="T50" s="8">
        <v>22.47</v>
      </c>
      <c r="U50" s="5">
        <v>8931.8249999999989</v>
      </c>
      <c r="AL50" s="5" t="str">
        <f t="shared" si="11"/>
        <v/>
      </c>
      <c r="AN50" s="5" t="str">
        <f t="shared" si="12"/>
        <v/>
      </c>
      <c r="AP50" s="5" t="str">
        <f t="shared" si="13"/>
        <v/>
      </c>
      <c r="AS50" s="5">
        <f t="shared" si="8"/>
        <v>10151.285</v>
      </c>
      <c r="AT50" s="11">
        <f t="shared" si="14"/>
        <v>0.58738741053112387</v>
      </c>
      <c r="AU50" s="5">
        <f t="shared" si="7"/>
        <v>587.38741053112381</v>
      </c>
    </row>
    <row r="51" spans="1:47" x14ac:dyDescent="0.3">
      <c r="A51" s="1" t="s">
        <v>126</v>
      </c>
      <c r="B51" s="1" t="s">
        <v>59</v>
      </c>
      <c r="C51" s="1" t="s">
        <v>60</v>
      </c>
      <c r="D51" s="1" t="s">
        <v>61</v>
      </c>
      <c r="E51" s="1" t="s">
        <v>73</v>
      </c>
      <c r="F51" s="1" t="s">
        <v>119</v>
      </c>
      <c r="G51" s="1" t="s">
        <v>54</v>
      </c>
      <c r="H51" s="1" t="s">
        <v>55</v>
      </c>
      <c r="I51" s="2">
        <v>10</v>
      </c>
      <c r="J51" s="2">
        <v>8.0399999999999991</v>
      </c>
      <c r="K51" s="2">
        <f t="shared" si="9"/>
        <v>7.46</v>
      </c>
      <c r="L51" s="2">
        <f t="shared" si="10"/>
        <v>0</v>
      </c>
      <c r="R51" s="7">
        <v>0.82</v>
      </c>
      <c r="S51" s="5">
        <v>1086.9100000000001</v>
      </c>
      <c r="T51" s="8">
        <v>5.51</v>
      </c>
      <c r="U51" s="5">
        <v>2190.2249999999999</v>
      </c>
      <c r="AB51" s="10">
        <v>1.1299999999999999</v>
      </c>
      <c r="AC51" s="5">
        <v>161.59</v>
      </c>
      <c r="AL51" s="5" t="str">
        <f t="shared" si="11"/>
        <v/>
      </c>
      <c r="AN51" s="5" t="str">
        <f t="shared" si="12"/>
        <v/>
      </c>
      <c r="AP51" s="5" t="str">
        <f t="shared" si="13"/>
        <v/>
      </c>
      <c r="AS51" s="5">
        <f t="shared" si="8"/>
        <v>3438.7250000000004</v>
      </c>
      <c r="AT51" s="11">
        <f t="shared" si="14"/>
        <v>0.19897616639456378</v>
      </c>
      <c r="AU51" s="5">
        <f t="shared" si="7"/>
        <v>198.97616639456376</v>
      </c>
    </row>
    <row r="52" spans="1:47" x14ac:dyDescent="0.3">
      <c r="A52" s="1" t="s">
        <v>127</v>
      </c>
      <c r="B52" s="1" t="s">
        <v>128</v>
      </c>
      <c r="C52" s="1" t="s">
        <v>129</v>
      </c>
      <c r="D52" s="1" t="s">
        <v>51</v>
      </c>
      <c r="E52" s="1" t="s">
        <v>85</v>
      </c>
      <c r="F52" s="1" t="s">
        <v>55</v>
      </c>
      <c r="G52" s="1" t="s">
        <v>54</v>
      </c>
      <c r="H52" s="1" t="s">
        <v>55</v>
      </c>
      <c r="I52" s="2">
        <v>146.01</v>
      </c>
      <c r="J52" s="2">
        <v>39.26</v>
      </c>
      <c r="K52" s="2">
        <f t="shared" si="9"/>
        <v>2.1</v>
      </c>
      <c r="L52" s="2">
        <f t="shared" si="10"/>
        <v>0</v>
      </c>
      <c r="R52" s="7">
        <v>0.17</v>
      </c>
      <c r="S52" s="5">
        <v>225.33500000000001</v>
      </c>
      <c r="T52" s="8">
        <v>1.93</v>
      </c>
      <c r="U52" s="5">
        <v>767.17499999999995</v>
      </c>
      <c r="AL52" s="5" t="str">
        <f t="shared" si="11"/>
        <v/>
      </c>
      <c r="AN52" s="5" t="str">
        <f t="shared" si="12"/>
        <v/>
      </c>
      <c r="AP52" s="5" t="str">
        <f t="shared" si="13"/>
        <v/>
      </c>
      <c r="AS52" s="5">
        <f t="shared" si="8"/>
        <v>992.51</v>
      </c>
      <c r="AT52" s="11">
        <f t="shared" si="14"/>
        <v>5.7429958751650238E-2</v>
      </c>
      <c r="AU52" s="5">
        <f t="shared" si="7"/>
        <v>57.42995875165024</v>
      </c>
    </row>
    <row r="53" spans="1:47" x14ac:dyDescent="0.3">
      <c r="A53" s="1" t="s">
        <v>130</v>
      </c>
      <c r="B53" s="1" t="s">
        <v>131</v>
      </c>
      <c r="C53" s="1" t="s">
        <v>132</v>
      </c>
      <c r="D53" s="1" t="s">
        <v>133</v>
      </c>
      <c r="E53" s="1" t="s">
        <v>85</v>
      </c>
      <c r="F53" s="1" t="s">
        <v>134</v>
      </c>
      <c r="G53" s="1" t="s">
        <v>54</v>
      </c>
      <c r="H53" s="1" t="s">
        <v>55</v>
      </c>
      <c r="I53" s="2">
        <v>240</v>
      </c>
      <c r="J53" s="2">
        <v>38.78</v>
      </c>
      <c r="K53" s="2">
        <f t="shared" si="9"/>
        <v>1.24</v>
      </c>
      <c r="L53" s="2">
        <f t="shared" si="10"/>
        <v>0</v>
      </c>
      <c r="R53" s="7">
        <v>1.24</v>
      </c>
      <c r="S53" s="5">
        <v>2054.5250000000001</v>
      </c>
      <c r="AL53" s="5" t="str">
        <f t="shared" si="11"/>
        <v/>
      </c>
      <c r="AN53" s="5" t="str">
        <f t="shared" si="12"/>
        <v/>
      </c>
      <c r="AP53" s="5" t="str">
        <f t="shared" si="13"/>
        <v/>
      </c>
      <c r="AS53" s="5">
        <f t="shared" si="8"/>
        <v>2054.5250000000001</v>
      </c>
      <c r="AT53" s="11">
        <f t="shared" si="14"/>
        <v>0.11888171001222578</v>
      </c>
      <c r="AU53" s="5">
        <f t="shared" si="7"/>
        <v>118.88171001222577</v>
      </c>
    </row>
    <row r="54" spans="1:47" x14ac:dyDescent="0.3">
      <c r="B54" s="29" t="s">
        <v>136</v>
      </c>
      <c r="K54" s="2">
        <f t="shared" ref="K54:K61" si="15">SUM(N54,P54,R54,T54,V54,X54,Z54,AB54,AE54,AG54,AI54)</f>
        <v>0</v>
      </c>
      <c r="L54" s="2">
        <f t="shared" ref="L54:L61" si="16">SUM(M54,AD54,AK54,AM54,AO54,AQ54,AR54)</f>
        <v>0</v>
      </c>
      <c r="AS54" s="5">
        <f t="shared" si="8"/>
        <v>0</v>
      </c>
      <c r="AT54" s="11">
        <f t="shared" si="14"/>
        <v>0</v>
      </c>
      <c r="AU54" s="5">
        <f t="shared" si="7"/>
        <v>0</v>
      </c>
    </row>
    <row r="55" spans="1:47" x14ac:dyDescent="0.3">
      <c r="B55" s="1" t="s">
        <v>137</v>
      </c>
      <c r="C55" s="1" t="s">
        <v>142</v>
      </c>
      <c r="D55" s="1" t="s">
        <v>143</v>
      </c>
      <c r="K55" s="2">
        <f t="shared" si="15"/>
        <v>9.5</v>
      </c>
      <c r="L55" s="2">
        <f t="shared" si="16"/>
        <v>0</v>
      </c>
      <c r="AG55" s="9">
        <v>9.5</v>
      </c>
      <c r="AH55" s="5">
        <v>10975.8</v>
      </c>
      <c r="AS55" s="5">
        <f t="shared" si="8"/>
        <v>10975.8</v>
      </c>
      <c r="AT55" s="11">
        <f t="shared" si="14"/>
        <v>0.63509661491205394</v>
      </c>
      <c r="AU55" s="5">
        <f t="shared" si="7"/>
        <v>635.09661491205395</v>
      </c>
    </row>
    <row r="56" spans="1:47" x14ac:dyDescent="0.3">
      <c r="B56" s="29" t="s">
        <v>145</v>
      </c>
      <c r="K56" s="2">
        <f t="shared" si="15"/>
        <v>0</v>
      </c>
      <c r="L56" s="2">
        <f t="shared" si="16"/>
        <v>0</v>
      </c>
      <c r="AS56" s="5">
        <f t="shared" si="8"/>
        <v>0</v>
      </c>
      <c r="AT56" s="11">
        <f t="shared" si="14"/>
        <v>0</v>
      </c>
      <c r="AU56" s="5">
        <f t="shared" si="7"/>
        <v>0</v>
      </c>
    </row>
    <row r="57" spans="1:47" x14ac:dyDescent="0.3">
      <c r="B57" s="1" t="s">
        <v>146</v>
      </c>
      <c r="C57" s="1" t="s">
        <v>147</v>
      </c>
      <c r="D57" s="1" t="s">
        <v>148</v>
      </c>
      <c r="K57" s="2">
        <f t="shared" si="15"/>
        <v>6.7</v>
      </c>
      <c r="L57" s="2">
        <f t="shared" si="16"/>
        <v>0</v>
      </c>
      <c r="AG57" s="9">
        <v>6.7</v>
      </c>
      <c r="AH57" s="5">
        <v>8286.5</v>
      </c>
      <c r="AS57" s="5">
        <f t="shared" si="8"/>
        <v>8286.5</v>
      </c>
      <c r="AT57" s="11">
        <f t="shared" si="14"/>
        <v>0.47948469355024104</v>
      </c>
      <c r="AU57" s="5">
        <f t="shared" si="7"/>
        <v>479.48469355024099</v>
      </c>
    </row>
    <row r="58" spans="1:47" x14ac:dyDescent="0.3">
      <c r="B58" s="29" t="s">
        <v>141</v>
      </c>
      <c r="K58" s="2">
        <f t="shared" si="15"/>
        <v>0</v>
      </c>
      <c r="L58" s="2">
        <f t="shared" si="16"/>
        <v>0</v>
      </c>
      <c r="AS58" s="5">
        <f t="shared" si="8"/>
        <v>0</v>
      </c>
      <c r="AT58" s="11">
        <f t="shared" si="14"/>
        <v>0</v>
      </c>
      <c r="AU58" s="5">
        <f t="shared" si="7"/>
        <v>0</v>
      </c>
    </row>
    <row r="59" spans="1:47" x14ac:dyDescent="0.3">
      <c r="B59" s="1" t="s">
        <v>138</v>
      </c>
      <c r="C59" s="1" t="s">
        <v>144</v>
      </c>
      <c r="D59" s="1" t="s">
        <v>51</v>
      </c>
      <c r="K59" s="2">
        <f t="shared" si="15"/>
        <v>10.9</v>
      </c>
      <c r="L59" s="2">
        <f t="shared" si="16"/>
        <v>0</v>
      </c>
      <c r="AG59" s="9">
        <v>10.9</v>
      </c>
      <c r="AH59" s="5">
        <v>13190.5</v>
      </c>
      <c r="AS59" s="5">
        <f t="shared" si="8"/>
        <v>13190.5</v>
      </c>
      <c r="AT59" s="11">
        <f t="shared" si="14"/>
        <v>0.76324658785668897</v>
      </c>
      <c r="AU59" s="5">
        <f t="shared" si="7"/>
        <v>763.24658785668896</v>
      </c>
    </row>
    <row r="60" spans="1:47" x14ac:dyDescent="0.3">
      <c r="B60" s="1" t="s">
        <v>139</v>
      </c>
      <c r="C60" s="1" t="s">
        <v>144</v>
      </c>
      <c r="D60" s="1" t="s">
        <v>51</v>
      </c>
      <c r="K60" s="2">
        <f t="shared" si="15"/>
        <v>3.9</v>
      </c>
      <c r="L60" s="2">
        <f t="shared" si="16"/>
        <v>0</v>
      </c>
      <c r="AG60" s="9">
        <v>3.9</v>
      </c>
      <c r="AH60" s="5">
        <v>5651.8</v>
      </c>
      <c r="AS60" s="5">
        <f t="shared" si="8"/>
        <v>5651.8</v>
      </c>
      <c r="AT60" s="11">
        <f t="shared" si="14"/>
        <v>0.32703211138686444</v>
      </c>
      <c r="AU60" s="5">
        <f t="shared" si="7"/>
        <v>327.03211138686447</v>
      </c>
    </row>
    <row r="61" spans="1:47" ht="15" thickBot="1" x14ac:dyDescent="0.35">
      <c r="B61" s="1" t="s">
        <v>140</v>
      </c>
      <c r="C61" s="1" t="s">
        <v>144</v>
      </c>
      <c r="D61" s="1" t="s">
        <v>51</v>
      </c>
      <c r="K61" s="2">
        <f t="shared" si="15"/>
        <v>3.9</v>
      </c>
      <c r="L61" s="2">
        <f t="shared" si="16"/>
        <v>0</v>
      </c>
      <c r="AG61" s="9">
        <v>3.9</v>
      </c>
      <c r="AH61" s="5">
        <v>4463.8999999999996</v>
      </c>
      <c r="AS61" s="5">
        <f t="shared" si="8"/>
        <v>4463.8999999999996</v>
      </c>
      <c r="AT61" s="11">
        <f t="shared" si="14"/>
        <v>0.25829623164652393</v>
      </c>
      <c r="AU61" s="5">
        <f t="shared" si="7"/>
        <v>258.29623164652395</v>
      </c>
    </row>
    <row r="62" spans="1:47" ht="15" thickTop="1" x14ac:dyDescent="0.3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>
        <f>SUM(K3:K61)</f>
        <v>1210.1747510000002</v>
      </c>
      <c r="L62" s="20">
        <f t="shared" ref="L62:AU62" si="17">SUM(L3:L61)</f>
        <v>18.610000000000003</v>
      </c>
      <c r="M62" s="21">
        <f t="shared" si="17"/>
        <v>0</v>
      </c>
      <c r="N62" s="22">
        <f t="shared" si="17"/>
        <v>71.595399999999998</v>
      </c>
      <c r="O62" s="23">
        <f t="shared" si="17"/>
        <v>143210.69200000001</v>
      </c>
      <c r="P62" s="24">
        <f t="shared" si="17"/>
        <v>497.15945100000005</v>
      </c>
      <c r="Q62" s="23">
        <f t="shared" si="17"/>
        <v>814183.8280000001</v>
      </c>
      <c r="R62" s="25">
        <f t="shared" si="17"/>
        <v>451.43930000000006</v>
      </c>
      <c r="S62" s="23">
        <f t="shared" si="17"/>
        <v>670847.75780000002</v>
      </c>
      <c r="T62" s="26">
        <f t="shared" si="17"/>
        <v>119.48</v>
      </c>
      <c r="U62" s="23">
        <f t="shared" si="17"/>
        <v>51226.818749999991</v>
      </c>
      <c r="V62" s="20">
        <f t="shared" si="17"/>
        <v>0</v>
      </c>
      <c r="W62" s="23">
        <f t="shared" si="17"/>
        <v>0</v>
      </c>
      <c r="X62" s="20">
        <f t="shared" si="17"/>
        <v>0</v>
      </c>
      <c r="Y62" s="23">
        <f t="shared" si="17"/>
        <v>0</v>
      </c>
      <c r="Z62" s="27">
        <f t="shared" si="17"/>
        <v>6.6499999999999995</v>
      </c>
      <c r="AA62" s="23">
        <f t="shared" si="17"/>
        <v>1168.2525000000001</v>
      </c>
      <c r="AB62" s="28">
        <f t="shared" si="17"/>
        <v>13.120000000000001</v>
      </c>
      <c r="AC62" s="23">
        <f t="shared" si="17"/>
        <v>2177.0959400000002</v>
      </c>
      <c r="AD62" s="20">
        <f t="shared" si="17"/>
        <v>0</v>
      </c>
      <c r="AE62" s="20">
        <f t="shared" si="17"/>
        <v>15.8306</v>
      </c>
      <c r="AF62" s="23">
        <f t="shared" si="17"/>
        <v>2826.5497999999998</v>
      </c>
      <c r="AG62" s="27">
        <f t="shared" si="17"/>
        <v>34.9</v>
      </c>
      <c r="AH62" s="23">
        <f t="shared" si="17"/>
        <v>42568.5</v>
      </c>
      <c r="AI62" s="20">
        <f t="shared" si="17"/>
        <v>0</v>
      </c>
      <c r="AJ62" s="23">
        <f t="shared" si="17"/>
        <v>0</v>
      </c>
      <c r="AK62" s="21">
        <f t="shared" si="17"/>
        <v>1.8299999999999998</v>
      </c>
      <c r="AL62" s="23">
        <f t="shared" si="17"/>
        <v>7276.08</v>
      </c>
      <c r="AM62" s="21">
        <f t="shared" si="17"/>
        <v>5.6400000000000006</v>
      </c>
      <c r="AN62" s="23">
        <f t="shared" si="17"/>
        <v>37376.28</v>
      </c>
      <c r="AO62" s="20">
        <f t="shared" si="17"/>
        <v>0</v>
      </c>
      <c r="AP62" s="23">
        <f t="shared" si="17"/>
        <v>0</v>
      </c>
      <c r="AQ62" s="20">
        <f t="shared" si="17"/>
        <v>11.14</v>
      </c>
      <c r="AR62" s="20">
        <f t="shared" si="17"/>
        <v>0</v>
      </c>
      <c r="AS62" s="23">
        <f t="shared" si="17"/>
        <v>1728209.4947900001</v>
      </c>
      <c r="AT62" s="20">
        <f t="shared" si="17"/>
        <v>100.00000000000001</v>
      </c>
      <c r="AU62" s="23">
        <f t="shared" si="17"/>
        <v>100000.00000000001</v>
      </c>
    </row>
    <row r="65" spans="2:3" x14ac:dyDescent="0.3">
      <c r="B65" s="29" t="s">
        <v>135</v>
      </c>
      <c r="C65" s="2">
        <f>SUM(K62,L62)</f>
        <v>1228.7847510000001</v>
      </c>
    </row>
  </sheetData>
  <autoFilter ref="A2:AU62" xr:uid="{00000000-0001-0000-0000-000000000000}"/>
  <conditionalFormatting sqref="I63:I126">
    <cfRule type="notContainsText" dxfId="16" priority="6" operator="notContains" text="#########">
      <formula>ISERROR(SEARCH("#########",I63))</formula>
    </cfRule>
  </conditionalFormatting>
  <conditionalFormatting sqref="J65:J69">
    <cfRule type="notContainsText" dxfId="15" priority="72" operator="notContains" text="#########">
      <formula>ISERROR(SEARCH("#########",J65))</formula>
    </cfRule>
  </conditionalFormatting>
  <conditionalFormatting sqref="J72">
    <cfRule type="notContainsText" dxfId="14" priority="77" operator="notContains" text="#########">
      <formula>ISERROR(SEARCH("#########",J72))</formula>
    </cfRule>
  </conditionalFormatting>
  <conditionalFormatting sqref="J74">
    <cfRule type="notContainsText" dxfId="13" priority="78" operator="notContains" text="#########">
      <formula>ISERROR(SEARCH("#########",J74))</formula>
    </cfRule>
  </conditionalFormatting>
  <conditionalFormatting sqref="J77:J78">
    <cfRule type="notContainsText" dxfId="12" priority="79" operator="notContains" text="#########">
      <formula>ISERROR(SEARCH("#########",J77))</formula>
    </cfRule>
  </conditionalFormatting>
  <conditionalFormatting sqref="J81">
    <cfRule type="notContainsText" dxfId="11" priority="81" operator="notContains" text="#########">
      <formula>ISERROR(SEARCH("#########",J81))</formula>
    </cfRule>
  </conditionalFormatting>
  <conditionalFormatting sqref="J87">
    <cfRule type="notContainsText" dxfId="10" priority="82" operator="notContains" text="#########">
      <formula>ISERROR(SEARCH("#########",J87))</formula>
    </cfRule>
  </conditionalFormatting>
  <conditionalFormatting sqref="J90">
    <cfRule type="notContainsText" dxfId="9" priority="83" operator="notContains" text="#########">
      <formula>ISERROR(SEARCH("#########",J90))</formula>
    </cfRule>
  </conditionalFormatting>
  <conditionalFormatting sqref="J92">
    <cfRule type="notContainsText" dxfId="8" priority="84" operator="notContains" text="#########">
      <formula>ISERROR(SEARCH("#########",J92))</formula>
    </cfRule>
  </conditionalFormatting>
  <conditionalFormatting sqref="J95">
    <cfRule type="notContainsText" dxfId="7" priority="85" operator="notContains" text="#########">
      <formula>ISERROR(SEARCH("#########",J95))</formula>
    </cfRule>
  </conditionalFormatting>
  <conditionalFormatting sqref="J103:J104">
    <cfRule type="notContainsText" dxfId="6" priority="86" operator="notContains" text="#########">
      <formula>ISERROR(SEARCH("#########",J103))</formula>
    </cfRule>
  </conditionalFormatting>
  <conditionalFormatting sqref="J106:J107">
    <cfRule type="notContainsText" dxfId="5" priority="88" operator="notContains" text="#########">
      <formula>ISERROR(SEARCH("#########",J106))</formula>
    </cfRule>
  </conditionalFormatting>
  <conditionalFormatting sqref="J118">
    <cfRule type="notContainsText" dxfId="4" priority="90" operator="notContains" text="#########">
      <formula>ISERROR(SEARCH("#########",J118))</formula>
    </cfRule>
  </conditionalFormatting>
  <conditionalFormatting sqref="J122:J123">
    <cfRule type="notContainsText" dxfId="3" priority="91" operator="notContains" text="#########">
      <formula>ISERROR(SEARCH("#########",J122))</formula>
    </cfRule>
  </conditionalFormatting>
  <conditionalFormatting sqref="J126">
    <cfRule type="notContainsText" dxfId="2" priority="93" operator="notContains" text="#########">
      <formula>ISERROR(SEARCH("#########",J126))</formula>
    </cfRule>
  </conditionalFormatting>
  <conditionalFormatting sqref="K79:L79">
    <cfRule type="notContainsText" dxfId="1" priority="94" operator="notContains" text="#########">
      <formula>ISERROR(SEARCH("#########",K79))</formula>
    </cfRule>
  </conditionalFormatting>
  <conditionalFormatting sqref="K96:L96">
    <cfRule type="notContainsText" dxfId="0" priority="96" operator="notContains" text="#########">
      <formula>ISERROR(SEARCH("#########",K96))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F471694366554EA47E0857EFF9B72E" ma:contentTypeVersion="20" ma:contentTypeDescription="Create a new document." ma:contentTypeScope="" ma:versionID="22676a9f3a131e9a817a7a51bae7789c">
  <xsd:schema xmlns:xsd="http://www.w3.org/2001/XMLSchema" xmlns:xs="http://www.w3.org/2001/XMLSchema" xmlns:p="http://schemas.microsoft.com/office/2006/metadata/properties" xmlns:ns1="http://schemas.microsoft.com/sharepoint/v3" xmlns:ns2="86e58739-8685-4d29-a2ec-7c9c68f6c483" xmlns:ns3="0443536a-32f8-43be-b347-138dc7c4b70d" targetNamespace="http://schemas.microsoft.com/office/2006/metadata/properties" ma:root="true" ma:fieldsID="c5ab0336aa613c45916f997427e8746c" ns1:_="" ns2:_="" ns3:_="">
    <xsd:import namespace="http://schemas.microsoft.com/sharepoint/v3"/>
    <xsd:import namespace="86e58739-8685-4d29-a2ec-7c9c68f6c483"/>
    <xsd:import namespace="0443536a-32f8-43be-b347-138dc7c4b7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e58739-8685-4d29-a2ec-7c9c68f6c4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bccc17c-46ff-49d2-8759-2bb659646c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43536a-32f8-43be-b347-138dc7c4b70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914a0cd-eb9a-4db4-97f4-816251a3ff74}" ma:internalName="TaxCatchAll" ma:showField="CatchAllData" ma:web="0443536a-32f8-43be-b347-138dc7c4b7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86e58739-8685-4d29-a2ec-7c9c68f6c483">
      <Terms xmlns="http://schemas.microsoft.com/office/infopath/2007/PartnerControls"/>
    </lcf76f155ced4ddcb4097134ff3c332f>
    <TaxCatchAll xmlns="0443536a-32f8-43be-b347-138dc7c4b70d" xsi:nil="true"/>
  </documentManagement>
</p:properties>
</file>

<file path=customXml/itemProps1.xml><?xml version="1.0" encoding="utf-8"?>
<ds:datastoreItem xmlns:ds="http://schemas.openxmlformats.org/officeDocument/2006/customXml" ds:itemID="{6D3DF50A-677D-48B6-A279-6277F70D303E}"/>
</file>

<file path=customXml/itemProps2.xml><?xml version="1.0" encoding="utf-8"?>
<ds:datastoreItem xmlns:ds="http://schemas.openxmlformats.org/officeDocument/2006/customXml" ds:itemID="{603B4C03-8AED-4C8D-98CC-0192BD7041D1}"/>
</file>

<file path=customXml/itemProps3.xml><?xml version="1.0" encoding="utf-8"?>
<ds:datastoreItem xmlns:ds="http://schemas.openxmlformats.org/officeDocument/2006/customXml" ds:itemID="{3E384394-1DD9-461E-838A-29389343B3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Orthengren</dc:creator>
  <cp:lastModifiedBy>Kayla Boettcher</cp:lastModifiedBy>
  <dcterms:created xsi:type="dcterms:W3CDTF">2024-08-02T20:21:31Z</dcterms:created>
  <dcterms:modified xsi:type="dcterms:W3CDTF">2025-03-07T15:30:51Z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0x01010099F471694366554EA47E0857EFF9B72E</vt:lpwstr>
  </property>
</Properties>
</file>